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udgeting\25-26\Final\"/>
    </mc:Choice>
  </mc:AlternateContent>
  <xr:revisionPtr revIDLastSave="0" documentId="13_ncr:1_{E1C754D8-5F67-4DA6-BF24-F50D6AC60488}" xr6:coauthVersionLast="36" xr6:coauthVersionMax="36" xr10:uidLastSave="{00000000-0000-0000-0000-000000000000}"/>
  <bookViews>
    <workbookView xWindow="0" yWindow="0" windowWidth="28800" windowHeight="12225" xr2:uid="{55E12154-6CE7-4AB7-8B73-7A1B92C99C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7" i="1" l="1"/>
  <c r="F177" i="1"/>
  <c r="F4" i="1" l="1"/>
  <c r="F180" i="1"/>
  <c r="E177" i="1"/>
  <c r="E180" i="1" s="1"/>
  <c r="G34" i="1" l="1"/>
  <c r="E182" i="1"/>
  <c r="G169" i="1"/>
  <c r="G167" i="1"/>
  <c r="G151" i="1"/>
  <c r="G148" i="1"/>
  <c r="G146" i="1"/>
  <c r="G145" i="1"/>
  <c r="G143" i="1"/>
  <c r="G142" i="1"/>
  <c r="G140" i="1"/>
  <c r="G139" i="1"/>
  <c r="G119" i="1"/>
  <c r="G114" i="1"/>
  <c r="G112" i="1"/>
  <c r="G110" i="1"/>
  <c r="G107" i="1"/>
  <c r="G105" i="1"/>
  <c r="G101" i="1"/>
  <c r="G99" i="1"/>
  <c r="G90" i="1"/>
  <c r="G84" i="1"/>
  <c r="G75" i="1"/>
  <c r="G74" i="1"/>
  <c r="G58" i="1"/>
  <c r="G47" i="1"/>
  <c r="G39" i="1"/>
  <c r="G24" i="1"/>
  <c r="G22" i="1"/>
  <c r="G15" i="1"/>
  <c r="G12" i="1"/>
  <c r="G180" i="1" l="1"/>
  <c r="G182" i="1" s="1"/>
</calcChain>
</file>

<file path=xl/sharedStrings.xml><?xml version="1.0" encoding="utf-8"?>
<sst xmlns="http://schemas.openxmlformats.org/spreadsheetml/2006/main" count="686" uniqueCount="339">
  <si>
    <t>ProcessName</t>
  </si>
  <si>
    <t>Title</t>
  </si>
  <si>
    <t>SubmittedOnBehalfOf</t>
  </si>
  <si>
    <t>24-25 Approved</t>
  </si>
  <si>
    <t>2025-2026 Budget Request</t>
  </si>
  <si>
    <t>Active Minds 2025-2026 Budget Request</t>
  </si>
  <si>
    <t>Active Minds at Slippery Rock University</t>
  </si>
  <si>
    <t>Adapted Physical Activity Council 2025/2026 Budget</t>
  </si>
  <si>
    <t>Adapted Physical Activity Council</t>
  </si>
  <si>
    <t>AdFed 2025-2026</t>
  </si>
  <si>
    <t>American Advertising Federation Chapter at Slippery Rock University</t>
  </si>
  <si>
    <t>Budget Request</t>
  </si>
  <si>
    <t>American Cancer Society at SRU</t>
  </si>
  <si>
    <t>American Concrete Institute Slippery Rock Chapter Budget Request</t>
  </si>
  <si>
    <t>American Concrete Institute at Slippery Rock University</t>
  </si>
  <si>
    <t>American Sign Language Club Budget 2025-2026</t>
  </si>
  <si>
    <t>American Sign Language Club</t>
  </si>
  <si>
    <t>ASCE 2025-2026 Budget</t>
  </si>
  <si>
    <t>American Society of Civil Engineers</t>
  </si>
  <si>
    <t>ASSP Budget</t>
  </si>
  <si>
    <t>American Society of Safety Professionals</t>
  </si>
  <si>
    <t>Operating</t>
  </si>
  <si>
    <t>Anthropology and Sociology Honorary</t>
  </si>
  <si>
    <t>2025-2026 Budget</t>
  </si>
  <si>
    <t>Aquatics and SCUBA Club</t>
  </si>
  <si>
    <t>Arabic Club 2025-2026 Budget</t>
  </si>
  <si>
    <t>Arabic Club</t>
  </si>
  <si>
    <t>Art Society 2025-2026 Budget</t>
  </si>
  <si>
    <t>Art Society</t>
  </si>
  <si>
    <t>Aspiring Future Command Club</t>
  </si>
  <si>
    <t xml:space="preserve">Aspiring Future Command Club </t>
  </si>
  <si>
    <t>Athletic Training Association 2025-2026 Budget Request</t>
  </si>
  <si>
    <t>Athletic Training Association</t>
  </si>
  <si>
    <t>2025-2026 AO1 Budget</t>
  </si>
  <si>
    <t>Audience of One</t>
  </si>
  <si>
    <t>Beta Beta Beta 2025-2026 Budget Request</t>
  </si>
  <si>
    <t>Beta Beta Beta</t>
  </si>
  <si>
    <t>Beta Gamma Sigma Club 2025-2026 Budget</t>
  </si>
  <si>
    <t xml:space="preserve">Beta Gamma Sigma </t>
  </si>
  <si>
    <t>Annual BIPOC Arts Celebration Event Budget &amp; Rationale</t>
  </si>
  <si>
    <t>BIPOC Performing &amp; Visual Arts Club</t>
  </si>
  <si>
    <t>Black Action Society 2025-2026 Budget</t>
  </si>
  <si>
    <t>Black Action Society</t>
  </si>
  <si>
    <t>Intramural Sports Officiating Budget</t>
  </si>
  <si>
    <t>Campus Recreation</t>
  </si>
  <si>
    <t>Operating budget</t>
  </si>
  <si>
    <t>Chemistry Club</t>
  </si>
  <si>
    <t>Clarinet Choir 2025-2026 Budget</t>
  </si>
  <si>
    <t>Clarinet Choir at Slippery Rock University</t>
  </si>
  <si>
    <t>2025-2026 Club Baseball Budget</t>
  </si>
  <si>
    <t>Club Baseball</t>
  </si>
  <si>
    <t>2025-2026 Club Softball Budget</t>
  </si>
  <si>
    <t>Club Softball at SRU</t>
  </si>
  <si>
    <t>College Dress Relief Budget</t>
  </si>
  <si>
    <t>College Dress Relief</t>
  </si>
  <si>
    <t>Computer Technology Club - 2025 Budget</t>
  </si>
  <si>
    <t>Computer Technology Club</t>
  </si>
  <si>
    <t>Cooperative Activities 2025-2026 Budget</t>
  </si>
  <si>
    <t>Cooperative Activities</t>
  </si>
  <si>
    <t>2025-2026 SRSGA Shuttle Budget</t>
  </si>
  <si>
    <t>2025-2026 Uniform Reserve-Marching Pride</t>
  </si>
  <si>
    <t>2025-2026 Child Care Subsidy</t>
  </si>
  <si>
    <t>2025-2026 Insurance Budget</t>
  </si>
  <si>
    <t>Council for Exceptional CEC 2025-2026 Budget</t>
  </si>
  <si>
    <t>Council For Exceptional Children</t>
  </si>
  <si>
    <t>Cru 2025-2026 Budget</t>
  </si>
  <si>
    <t>Cru</t>
  </si>
  <si>
    <t>Debate Society 2025-2026 Budget</t>
  </si>
  <si>
    <t xml:space="preserve">Debate Society </t>
  </si>
  <si>
    <t>Disc Golf Club 2025-2026 Budget</t>
  </si>
  <si>
    <t>Disc Golf Club at SRU</t>
  </si>
  <si>
    <t>Early Childhood Club 2025-2026 Budget</t>
  </si>
  <si>
    <t>Early Childhood Club</t>
  </si>
  <si>
    <t>English Equestrian Club at SRU</t>
  </si>
  <si>
    <t>English Equestrian Club at Slippery Rock University</t>
  </si>
  <si>
    <t>Environmental Education and Interpretation Club (EEI) 2025 - 2026 Budget</t>
  </si>
  <si>
    <t>Environmental Education and Interpretation Club</t>
  </si>
  <si>
    <t>2025-26 Esports Budget</t>
  </si>
  <si>
    <t>Esports Club @ SRU</t>
  </si>
  <si>
    <t>Exercise Science Society 2025-2026 Budget</t>
  </si>
  <si>
    <t>Exercise Science Society</t>
  </si>
  <si>
    <t>FMLA 2025-2026 Budget</t>
  </si>
  <si>
    <t>Feminist Majority Leadership Alliance</t>
  </si>
  <si>
    <t>Fiber Arts Club</t>
  </si>
  <si>
    <t xml:space="preserve">Fiber Arts Club </t>
  </si>
  <si>
    <t>Finance and Economics Club 2025-2026 Budget</t>
  </si>
  <si>
    <t>Finance and Economics Club</t>
  </si>
  <si>
    <t>2025-2026 Budget Future Healthcare Leaders</t>
  </si>
  <si>
    <t>Future Healthcare Leaders</t>
  </si>
  <si>
    <t>Gamers Guild 2025-2026 Budget</t>
  </si>
  <si>
    <t>Gamers' Guild of Slippery Rock University</t>
  </si>
  <si>
    <t>GIS 2025-2026 Budget</t>
  </si>
  <si>
    <t>Gamma Iota Sigma</t>
  </si>
  <si>
    <t>Geek Life 2025-2026 Budget</t>
  </si>
  <si>
    <t>Geek Life</t>
  </si>
  <si>
    <t>Geology Geography and the Environment Club</t>
  </si>
  <si>
    <t>Geography, Geology, and Environment Club</t>
  </si>
  <si>
    <t>Green and White Society</t>
  </si>
  <si>
    <t>2025-2026 Homecoming Budget</t>
  </si>
  <si>
    <t>Homecoming</t>
  </si>
  <si>
    <t>2025-2026 HATSS Budget</t>
  </si>
  <si>
    <t>Hospitality and Tourism Student Society (HATTS)</t>
  </si>
  <si>
    <t>Budget for industrial engineering club events</t>
  </si>
  <si>
    <t>Industrial and Systems Engineering Club</t>
  </si>
  <si>
    <t>2025-2026 Inline Hockey Club Budget Request</t>
  </si>
  <si>
    <t>Inline Hockey Club</t>
  </si>
  <si>
    <t>Interfraternity Council 2025-2026 Budget Request</t>
  </si>
  <si>
    <t>Interfraternity Council</t>
  </si>
  <si>
    <t>Internation Club Budget 2025-2026</t>
  </si>
  <si>
    <t>International Club</t>
  </si>
  <si>
    <t>Interprofessinal Education Budget Request</t>
  </si>
  <si>
    <t xml:space="preserve">Interprofessional Education Club </t>
  </si>
  <si>
    <t>James K. Eng Pro Bono Clinic 2025-2026 Budget</t>
  </si>
  <si>
    <t>James K. Eng Pro Bono Clinic</t>
  </si>
  <si>
    <t>Japanese Club Budget</t>
  </si>
  <si>
    <t>Japanese Club</t>
  </si>
  <si>
    <t>2025-2026 Jazz Ensemble Budget</t>
  </si>
  <si>
    <t>Jazz Ensemble</t>
  </si>
  <si>
    <t>Kairos Ministries 2025 budget</t>
  </si>
  <si>
    <t>Kairos Ministries</t>
  </si>
  <si>
    <t>Kings.org 2025/2026 Budget</t>
  </si>
  <si>
    <t>KINGS Org.</t>
  </si>
  <si>
    <t>Law Society of Slippery Rock: 2025-2026 Budget Request</t>
  </si>
  <si>
    <t>Law Society of Slippery Rock University</t>
  </si>
  <si>
    <t>Martha Gault Art Gallery 2025-2026 Budget Request</t>
  </si>
  <si>
    <t>Martha Gault Art Gallery</t>
  </si>
  <si>
    <t>Math Club 2025-2026 Budget Request</t>
  </si>
  <si>
    <t>Math Club</t>
  </si>
  <si>
    <t>SRU Men's Club Soccer 2025-2026 Budget</t>
  </si>
  <si>
    <t>Men's Club Soccer</t>
  </si>
  <si>
    <t>Men's Club Volleyball</t>
  </si>
  <si>
    <t>2025-2026 Men's Club Lacrosse Budget</t>
  </si>
  <si>
    <t>Men's Lacrosse Team</t>
  </si>
  <si>
    <t>Men's Club Rugby 2025-2026</t>
  </si>
  <si>
    <t>Men's Rugby</t>
  </si>
  <si>
    <t>2025-2026 Rock Mixed Martial Arts Club Budget</t>
  </si>
  <si>
    <t>MMA Club</t>
  </si>
  <si>
    <t>Music Therapy Club 25-26 Budget</t>
  </si>
  <si>
    <t>Music Therapy Club at Slippery Rock University</t>
  </si>
  <si>
    <t>Musical Theatre Dance Club Fiscal Year Budget</t>
  </si>
  <si>
    <t>Musical Theatre Dance Club</t>
  </si>
  <si>
    <t>Musical Theater Society 2025-2026 Budget</t>
  </si>
  <si>
    <t>Musical Theatre Society</t>
  </si>
  <si>
    <t>SAG 2025-2026 Budget (for Panhellenic Counsel)</t>
  </si>
  <si>
    <t>Panhellenic Council</t>
  </si>
  <si>
    <t>PRS Academic Adventures Budget</t>
  </si>
  <si>
    <t>Park Ranger Society</t>
  </si>
  <si>
    <t>SRU PCMEA Budget 2025-2026</t>
  </si>
  <si>
    <t>Pennsylvania Collegiate Music Educator's Association</t>
  </si>
  <si>
    <t>Percussion Club 2025-2026 Budget</t>
  </si>
  <si>
    <t>Percussion Club</t>
  </si>
  <si>
    <t>Phi Alpha Theta Budget 2025-2026</t>
  </si>
  <si>
    <t>Phi Alpha Theta History Honorary Society</t>
  </si>
  <si>
    <t>Philosophy Club Budget Request 2025-26</t>
  </si>
  <si>
    <t>Philosophy Club</t>
  </si>
  <si>
    <t>PAFM 2025-2026 Budget Request</t>
  </si>
  <si>
    <t>Physical Activity and Fitness Management Club</t>
  </si>
  <si>
    <t>Pickleball Club 2025-2026 Budget</t>
  </si>
  <si>
    <t xml:space="preserve">Pickleball Club </t>
  </si>
  <si>
    <t>Pollination Organization at Slippery Rock University 2025-26 Budget</t>
  </si>
  <si>
    <t>Pollination Organization at Slippery Rock University</t>
  </si>
  <si>
    <t>Pre-Physical Therapy Club 2025-2026 Budget</t>
  </si>
  <si>
    <t>Pre-Physical Therapy Club</t>
  </si>
  <si>
    <t>2025-2026 General Psychology Budget Request</t>
  </si>
  <si>
    <t>Psychology Club</t>
  </si>
  <si>
    <t>2025-2026 QUEENS Budget</t>
  </si>
  <si>
    <t>Queens Org.</t>
  </si>
  <si>
    <t>Recreational Therapy Club 2025-2026 Budget</t>
  </si>
  <si>
    <t>Recreational Therapy Club</t>
  </si>
  <si>
    <t>Rock Catholic 2025-2026 Budget</t>
  </si>
  <si>
    <t>Rock Catholic SRU</t>
  </si>
  <si>
    <t>Rock Pantry+ 2025-2026 Budget</t>
  </si>
  <si>
    <t>Rock Pantry+</t>
  </si>
  <si>
    <t>Rock Powerlifting Fall 25-Spring 26</t>
  </si>
  <si>
    <t>Rock Powerlifting</t>
  </si>
  <si>
    <t>Rock PRSSA</t>
  </si>
  <si>
    <t>Rock Run Club 2025-2026 Budget</t>
  </si>
  <si>
    <t>Rock Run Club</t>
  </si>
  <si>
    <t>Rock Solid Investment Club 2025-26 Budget</t>
  </si>
  <si>
    <t>Rock Solid Investment Club</t>
  </si>
  <si>
    <t>ROCK the Weekend Budget 2025-2026</t>
  </si>
  <si>
    <t>Rock the Weekend</t>
  </si>
  <si>
    <t>Rock Twirlers 2025-2026</t>
  </si>
  <si>
    <t>Rock Twirlers</t>
  </si>
  <si>
    <t>RockOUT 2025-26 budget</t>
  </si>
  <si>
    <t>RockOUT</t>
  </si>
  <si>
    <t>Print Budget Request</t>
  </si>
  <si>
    <t>RockScissorsPaper</t>
  </si>
  <si>
    <t>Saxophone Club 2025-2026</t>
  </si>
  <si>
    <t>Saxophone Club</t>
  </si>
  <si>
    <t>2025-20256 School Wellness Education Council</t>
  </si>
  <si>
    <t>School Wellness Education Council</t>
  </si>
  <si>
    <t>SGA 2025-2026 Budget (for fundraising)</t>
  </si>
  <si>
    <t xml:space="preserve">Secondary Education and Foundations of Education </t>
  </si>
  <si>
    <t>Sigma Gamma Epsilon 2025-2026 Budget Request</t>
  </si>
  <si>
    <t>Sigma Gamma Epsilon</t>
  </si>
  <si>
    <t>SGA 2025-2026 Budget Request for Sigma Tau Delta</t>
  </si>
  <si>
    <t>Sigma Tau Delta</t>
  </si>
  <si>
    <t>2025-2026 Club Golf Team Budget</t>
  </si>
  <si>
    <t>Slippery Rock Club Golf</t>
  </si>
  <si>
    <t>Club Tennis Budget Request 2025-2026</t>
  </si>
  <si>
    <t>Slippery Rock Club Tennis</t>
  </si>
  <si>
    <t>SRU Marching Pride 2025-26 Budget</t>
  </si>
  <si>
    <t>Slippery Rock Marching Pride</t>
  </si>
  <si>
    <t>Slippery Rock University Choirs</t>
  </si>
  <si>
    <t>Double Reed Club 2025-2026 Budget</t>
  </si>
  <si>
    <t>Slippery Rock University Double Reed Club</t>
  </si>
  <si>
    <t>SRU Flute Studio 2025-2026 Budget</t>
  </si>
  <si>
    <t xml:space="preserve">Slippery Rock University Flute Ensemble </t>
  </si>
  <si>
    <t>Indoor Percussion Budget</t>
  </si>
  <si>
    <t>Slippery Rock University Indoor Percussion</t>
  </si>
  <si>
    <t>Slippery Rock University Men's Ice Hockey club</t>
  </si>
  <si>
    <t>Slippery Rock University Symphony Orchestra</t>
  </si>
  <si>
    <t>SRU Winter Guard Budget 2026</t>
  </si>
  <si>
    <t>Slippery Rock University Winter Guard</t>
  </si>
  <si>
    <t>Budgeting for 2025 - 2026</t>
  </si>
  <si>
    <t>Social Work Association</t>
  </si>
  <si>
    <t>Society of Women Engineers Budget 2025-2026</t>
  </si>
  <si>
    <t xml:space="preserve">Society of Women Engineers at Slippery Rock University </t>
  </si>
  <si>
    <t>Sound and Literary Arts Book (SLAB)</t>
  </si>
  <si>
    <t>Sound and Literary Arts Book</t>
  </si>
  <si>
    <t>SMA 2025-2026 Budget</t>
  </si>
  <si>
    <t>Sport Management Alliance</t>
  </si>
  <si>
    <t>SRU ACDA 2025-2026 Budget Request</t>
  </si>
  <si>
    <t>SRU American Choral Directors Association</t>
  </si>
  <si>
    <t>SRU Special Olympics 2025-2026 Budget</t>
  </si>
  <si>
    <t>SRU Special Olympics</t>
  </si>
  <si>
    <t>2025-2026 SRU Tuba Society Budget</t>
  </si>
  <si>
    <t>SRU Tuba Society</t>
  </si>
  <si>
    <t>St. Jude Up 'til 2</t>
  </si>
  <si>
    <t>Statistics Club 2025-2026 Budget</t>
  </si>
  <si>
    <t>Statistics Club of Slippery Rock University</t>
  </si>
  <si>
    <t>Strengthening Positivity and Reinforcing Kindness 2025-2026 Budget</t>
  </si>
  <si>
    <t>Strengthening Positivity and Reinforcing Kindness</t>
  </si>
  <si>
    <t>Student Accounting Society 2025-2026</t>
  </si>
  <si>
    <t>Student Accounting Society</t>
  </si>
  <si>
    <t>SAAPA 2025-2026 Budget</t>
  </si>
  <si>
    <t>Student American Academy of Physician Assistants</t>
  </si>
  <si>
    <t>Office of Student Engagement &amp; Leadership Budget 2025-2026</t>
  </si>
  <si>
    <t>Student Engagement &amp; Leadership</t>
  </si>
  <si>
    <t>Student Government Association 2025-2026 Budget</t>
  </si>
  <si>
    <t>Student Government Association</t>
  </si>
  <si>
    <t>SNATS Budget 2025-2026</t>
  </si>
  <si>
    <t>Student National Association of Teachers of Singing</t>
  </si>
  <si>
    <t>SNA Budget 2025-2026</t>
  </si>
  <si>
    <t>Student Nonprofit Alliance</t>
  </si>
  <si>
    <t>Student Occupational Therapy Association (SOTA) 2025-2026 Budget Request</t>
  </si>
  <si>
    <t>Student Occupational Therapy Association</t>
  </si>
  <si>
    <t>SOL Budget 2025-2026</t>
  </si>
  <si>
    <t>Student Organization of Latinos/Hispanics and Allies</t>
  </si>
  <si>
    <t>Student Veterans of America 2025-2026 Budget Request</t>
  </si>
  <si>
    <t>Student Veterans of America</t>
  </si>
  <si>
    <t>SAAC Budget Request 2025-26</t>
  </si>
  <si>
    <t>Student-Athlete Advisory Committee</t>
  </si>
  <si>
    <t>SPSEA Budget Request</t>
  </si>
  <si>
    <t>Student-Pennsylvania State Education Association</t>
  </si>
  <si>
    <t>SRU Symphonic Wind Ensemble 2025/2026 Budget</t>
  </si>
  <si>
    <t>Symphonic Wind Ensemble at Slippery Rock University</t>
  </si>
  <si>
    <t>Table Tennis</t>
  </si>
  <si>
    <t>Table Tennis Club</t>
  </si>
  <si>
    <t>Tau Beta Sigma 2025-2026 Budget Request</t>
  </si>
  <si>
    <t>Tau Beta Sigma</t>
  </si>
  <si>
    <t>The Early Childhood and Elementary Music Community Engagement Initiative at SRU Budget Request</t>
  </si>
  <si>
    <t xml:space="preserve">The Early Childhood and Elementary Music Community Engagement Initiative </t>
  </si>
  <si>
    <t>Harbor 2025-2026 Budget</t>
  </si>
  <si>
    <t>The Harbor</t>
  </si>
  <si>
    <t>The Kind Closet at Slippery Rock University</t>
  </si>
  <si>
    <t>The National Society of Leadership and Success Budget</t>
  </si>
  <si>
    <t>The National Society of Leadership and Success</t>
  </si>
  <si>
    <t>The Rock-apellas</t>
  </si>
  <si>
    <t>The Rocket Budget 2025-2026</t>
  </si>
  <si>
    <t>The Rocket Newspaper</t>
  </si>
  <si>
    <t>2025-2026 Ultimate Frisbee Club Budget</t>
  </si>
  <si>
    <t>Ultimate Frisbee</t>
  </si>
  <si>
    <t>University Program Board 2025-2026 Budget</t>
  </si>
  <si>
    <t>University Program Board</t>
  </si>
  <si>
    <t>Western Equestrian Club</t>
  </si>
  <si>
    <t>WISE 2025-2026 Budget</t>
  </si>
  <si>
    <t>Women in Sports + Events at Slippery Rock</t>
  </si>
  <si>
    <t>Women's Club Lacrosse</t>
  </si>
  <si>
    <t>Women's Club Soccer 2025-2026 Budget</t>
  </si>
  <si>
    <t>Women's Club Soccer at SRU</t>
  </si>
  <si>
    <t>Women's Club Volleyball</t>
  </si>
  <si>
    <t>Women's Club Ice Hockey</t>
  </si>
  <si>
    <t>Women's Ice Hockey Club at SRU</t>
  </si>
  <si>
    <t>Wrestling club 2025-2026</t>
  </si>
  <si>
    <t>Wrestling Club</t>
  </si>
  <si>
    <t>WSRU-FM 2025-2026 Operating Budget</t>
  </si>
  <si>
    <t>WSRU-FM</t>
  </si>
  <si>
    <t>WSRU-TV 2025-2026 Budget</t>
  </si>
  <si>
    <t>WSRU-TV</t>
  </si>
  <si>
    <t>YAL Rocks 2025-2026 Budget</t>
  </si>
  <si>
    <t>YALRocks</t>
  </si>
  <si>
    <t>ATHLETICS</t>
  </si>
  <si>
    <t xml:space="preserve">ATHLETIC TRAINING    </t>
  </si>
  <si>
    <t>25-26 Request</t>
  </si>
  <si>
    <t>25-26 Approved</t>
  </si>
  <si>
    <t>Alpha Kappa Psi 2024-2025 Budget</t>
  </si>
  <si>
    <t>Alpha Kappa Psi</t>
  </si>
  <si>
    <t>AIHA (American Industrial Hygiene Association)</t>
  </si>
  <si>
    <t>American Industrial Hygiene Association</t>
  </si>
  <si>
    <t>2024-2025 Budget</t>
  </si>
  <si>
    <t>College Progressives</t>
  </si>
  <si>
    <t>Competitive Bass Fishing Team</t>
  </si>
  <si>
    <t>2024-2025 Competitive Club Cheer Budget</t>
  </si>
  <si>
    <t>Competitive Club Cheerleading</t>
  </si>
  <si>
    <t>First Nations 2024-2025 Budget</t>
  </si>
  <si>
    <t>First Nations at SRU</t>
  </si>
  <si>
    <t>Gymnastics Club</t>
  </si>
  <si>
    <t>MEDLIFE 2024-2025 Budget</t>
  </si>
  <si>
    <t>MEDLIFE</t>
  </si>
  <si>
    <t>2024-2025 Mu Phi Epsilon Budget</t>
  </si>
  <si>
    <t>Mu Phi Epsilon Delta Mu Chapter</t>
  </si>
  <si>
    <t>NONTRA 2024-25 Budget Request</t>
  </si>
  <si>
    <t>NONTRA</t>
  </si>
  <si>
    <t>Physics Club Budget Request 2024 - 2025</t>
  </si>
  <si>
    <t>Pi Sigma Alpha</t>
  </si>
  <si>
    <t>Pi Theta Epsilon Speaker Series</t>
  </si>
  <si>
    <t>Physics &amp; Engineering Club</t>
  </si>
  <si>
    <t xml:space="preserve">Pi Theta Epsilon Honor's Chapter at Slippery Rock University </t>
  </si>
  <si>
    <t>Potter's Guild 2024-2025</t>
  </si>
  <si>
    <t>Potters Guild</t>
  </si>
  <si>
    <t>Pre-Physician Assistant Club</t>
  </si>
  <si>
    <t>Human Trafficking Club Budget 24/25</t>
  </si>
  <si>
    <t>Project to End Human Trafficking</t>
  </si>
  <si>
    <t>Reflections Body Image Club 2024-2025 Budget Request</t>
  </si>
  <si>
    <t>Reflections Body Image Club</t>
  </si>
  <si>
    <t>Security Studies Club 2024-2025 Budget</t>
  </si>
  <si>
    <t>Security Studies Club</t>
  </si>
  <si>
    <t>Brass Ensemble 2024-2025 Budget</t>
  </si>
  <si>
    <t>Slippery Rock University Brass Ensemble</t>
  </si>
  <si>
    <t>Swim Club Budget 2024-2025</t>
  </si>
  <si>
    <t>Swim and Dive Club</t>
  </si>
  <si>
    <t>The Car Club at Slippery Rock University</t>
  </si>
  <si>
    <t>The Car Club at Slippery Rock</t>
  </si>
  <si>
    <t>Sales Club 2024 Budget Request</t>
  </si>
  <si>
    <t>The Sales Club at SRU</t>
  </si>
  <si>
    <t>The Swiftie Society: 2024-25</t>
  </si>
  <si>
    <t>The Swiftie Society at SRU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</si>
</sst>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4" fontId="2" fillId="0" borderId="0" xfId="1" applyFont="1" applyAlignment="1">
      <alignment horizontal="center"/>
    </xf>
    <xf numFmtId="44" fontId="0" fillId="0" borderId="0" xfId="1" applyFont="1"/>
    <xf numFmtId="0" fontId="0" fillId="0" borderId="0" xfId="0" applyFill="1"/>
    <xf numFmtId="44" fontId="0" fillId="0" borderId="0" xfId="1" applyFont="1" applyFill="1"/>
    <xf numFmtId="44" fontId="0" fillId="0" borderId="1" xfId="1" applyFont="1" applyBorder="1"/>
    <xf numFmtId="44" fontId="2" fillId="0" borderId="0" xfId="1" applyFont="1"/>
    <xf numFmtId="44" fontId="3" fillId="0" borderId="0" xfId="0" applyNumberFormat="1" applyFont="1" applyFill="1" applyAlignment="1">
      <alignment horizontal="center"/>
    </xf>
    <xf numFmtId="44" fontId="4" fillId="0" borderId="0" xfId="0" applyNumberFormat="1" applyFont="1" applyFill="1"/>
    <xf numFmtId="44" fontId="4" fillId="0" borderId="0" xfId="1" applyFont="1" applyFill="1"/>
    <xf numFmtId="44" fontId="4" fillId="0" borderId="1" xfId="0" applyNumberFormat="1" applyFont="1" applyFill="1" applyBorder="1"/>
    <xf numFmtId="44" fontId="0" fillId="0" borderId="0" xfId="1" applyFont="1" applyBorder="1"/>
    <xf numFmtId="44" fontId="2" fillId="0" borderId="0" xfId="1" applyFont="1" applyFill="1" applyAlignment="1">
      <alignment horizontal="center"/>
    </xf>
    <xf numFmtId="44" fontId="0" fillId="0" borderId="1" xfId="1" applyFont="1" applyFill="1" applyBorder="1"/>
    <xf numFmtId="44" fontId="0" fillId="0" borderId="0" xfId="1" applyFont="1" applyFill="1" applyBorder="1"/>
    <xf numFmtId="44" fontId="2" fillId="0" borderId="0" xfId="1" applyFont="1" applyFill="1"/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9D02-AE57-4921-A27F-4AFEB832026A}">
  <dimension ref="A1:G182"/>
  <sheetViews>
    <sheetView tabSelected="1" topLeftCell="B1" workbookViewId="0">
      <pane xSplit="2" ySplit="1" topLeftCell="D2" activePane="bottomRight" state="frozen"/>
      <selection activeCell="B1" sqref="B1"/>
      <selection pane="topRight" activeCell="G1" sqref="G1"/>
      <selection pane="bottomLeft" activeCell="B2" sqref="B2"/>
      <selection pane="bottomRight" activeCell="C2" sqref="C2"/>
    </sheetView>
  </sheetViews>
  <sheetFormatPr defaultColWidth="8.85546875" defaultRowHeight="15" x14ac:dyDescent="0.25"/>
  <cols>
    <col min="1" max="1" width="24.42578125" hidden="1" customWidth="1"/>
    <col min="2" max="2" width="24.42578125" customWidth="1"/>
    <col min="3" max="4" width="58.28515625" customWidth="1"/>
    <col min="5" max="5" width="18" style="3" bestFit="1" customWidth="1"/>
    <col min="6" max="6" width="16.28515625" style="5" bestFit="1" customWidth="1"/>
    <col min="7" max="7" width="19" style="9" customWidth="1"/>
  </cols>
  <sheetData>
    <row r="1" spans="1:7" s="1" customFormat="1" x14ac:dyDescent="0.25">
      <c r="A1" s="1" t="s">
        <v>0</v>
      </c>
      <c r="B1" s="1" t="s">
        <v>0</v>
      </c>
      <c r="C1" s="1" t="s">
        <v>1</v>
      </c>
      <c r="D1" s="1" t="s">
        <v>2</v>
      </c>
      <c r="E1" s="2" t="s">
        <v>295</v>
      </c>
      <c r="F1" s="13" t="s">
        <v>3</v>
      </c>
      <c r="G1" s="8" t="s">
        <v>296</v>
      </c>
    </row>
    <row r="2" spans="1:7" x14ac:dyDescent="0.25">
      <c r="A2" t="s">
        <v>4</v>
      </c>
      <c r="B2" t="s">
        <v>4</v>
      </c>
      <c r="C2" t="s">
        <v>5</v>
      </c>
      <c r="D2" t="s">
        <v>6</v>
      </c>
      <c r="E2" s="3">
        <v>3880</v>
      </c>
      <c r="F2" s="5">
        <v>2500</v>
      </c>
      <c r="G2" s="9">
        <v>2500</v>
      </c>
    </row>
    <row r="3" spans="1:7" x14ac:dyDescent="0.25">
      <c r="A3" t="s">
        <v>4</v>
      </c>
      <c r="B3" t="s">
        <v>4</v>
      </c>
      <c r="C3" t="s">
        <v>7</v>
      </c>
      <c r="D3" t="s">
        <v>8</v>
      </c>
      <c r="E3" s="3">
        <v>2100</v>
      </c>
      <c r="F3" s="5">
        <v>1675</v>
      </c>
      <c r="G3" s="9">
        <v>1675</v>
      </c>
    </row>
    <row r="4" spans="1:7" x14ac:dyDescent="0.25">
      <c r="B4" t="s">
        <v>4</v>
      </c>
      <c r="C4" t="s">
        <v>297</v>
      </c>
      <c r="D4" t="s">
        <v>298</v>
      </c>
      <c r="E4" s="3">
        <v>0</v>
      </c>
      <c r="F4" s="5">
        <f>186.6+1.2</f>
        <v>187.79999999999998</v>
      </c>
      <c r="G4" s="9">
        <v>0</v>
      </c>
    </row>
    <row r="5" spans="1:7" x14ac:dyDescent="0.25">
      <c r="A5" t="s">
        <v>4</v>
      </c>
      <c r="B5" t="s">
        <v>4</v>
      </c>
      <c r="C5" t="s">
        <v>9</v>
      </c>
      <c r="D5" t="s">
        <v>10</v>
      </c>
      <c r="E5" s="3">
        <v>500</v>
      </c>
      <c r="F5" s="5">
        <v>212.5</v>
      </c>
      <c r="G5" s="9">
        <v>230</v>
      </c>
    </row>
    <row r="6" spans="1:7" x14ac:dyDescent="0.25">
      <c r="B6" t="s">
        <v>4</v>
      </c>
      <c r="C6" t="s">
        <v>299</v>
      </c>
      <c r="D6" t="s">
        <v>300</v>
      </c>
      <c r="E6" s="3">
        <v>0</v>
      </c>
      <c r="F6" s="5">
        <v>925</v>
      </c>
      <c r="G6" s="9">
        <v>0</v>
      </c>
    </row>
    <row r="7" spans="1:7" x14ac:dyDescent="0.25">
      <c r="A7" t="s">
        <v>4</v>
      </c>
      <c r="B7" t="s">
        <v>4</v>
      </c>
      <c r="C7" t="s">
        <v>11</v>
      </c>
      <c r="D7" t="s">
        <v>12</v>
      </c>
      <c r="E7" s="3">
        <v>1075</v>
      </c>
      <c r="F7" s="5">
        <v>0</v>
      </c>
      <c r="G7" s="9">
        <v>750</v>
      </c>
    </row>
    <row r="8" spans="1:7" s="4" customFormat="1" x14ac:dyDescent="0.25">
      <c r="A8" s="4" t="s">
        <v>4</v>
      </c>
      <c r="B8" t="s">
        <v>4</v>
      </c>
      <c r="C8" s="4" t="s">
        <v>13</v>
      </c>
      <c r="D8" s="4" t="s">
        <v>14</v>
      </c>
      <c r="E8" s="5">
        <v>500</v>
      </c>
      <c r="F8" s="5">
        <v>0</v>
      </c>
      <c r="G8" s="9">
        <v>500</v>
      </c>
    </row>
    <row r="9" spans="1:7" s="4" customFormat="1" x14ac:dyDescent="0.25">
      <c r="A9" s="4" t="s">
        <v>4</v>
      </c>
      <c r="B9" t="s">
        <v>4</v>
      </c>
      <c r="C9" s="4" t="s">
        <v>15</v>
      </c>
      <c r="D9" s="4" t="s">
        <v>16</v>
      </c>
      <c r="E9" s="5">
        <v>355</v>
      </c>
      <c r="F9" s="5">
        <v>0</v>
      </c>
      <c r="G9" s="9">
        <v>355</v>
      </c>
    </row>
    <row r="10" spans="1:7" s="4" customFormat="1" x14ac:dyDescent="0.25">
      <c r="A10" s="4" t="s">
        <v>4</v>
      </c>
      <c r="B10" t="s">
        <v>4</v>
      </c>
      <c r="C10" s="4" t="s">
        <v>17</v>
      </c>
      <c r="D10" s="4" t="s">
        <v>18</v>
      </c>
      <c r="E10" s="5">
        <v>499.8</v>
      </c>
      <c r="F10" s="5">
        <v>0</v>
      </c>
      <c r="G10" s="9">
        <v>499.8</v>
      </c>
    </row>
    <row r="11" spans="1:7" x14ac:dyDescent="0.25">
      <c r="A11" t="s">
        <v>4</v>
      </c>
      <c r="B11" t="s">
        <v>4</v>
      </c>
      <c r="C11" t="s">
        <v>19</v>
      </c>
      <c r="D11" t="s">
        <v>20</v>
      </c>
      <c r="E11" s="3">
        <v>700</v>
      </c>
      <c r="F11" s="5">
        <v>0</v>
      </c>
      <c r="G11" s="9">
        <v>550</v>
      </c>
    </row>
    <row r="12" spans="1:7" x14ac:dyDescent="0.25">
      <c r="A12" t="s">
        <v>4</v>
      </c>
      <c r="B12" t="s">
        <v>4</v>
      </c>
      <c r="C12" t="s">
        <v>21</v>
      </c>
      <c r="D12" t="s">
        <v>22</v>
      </c>
      <c r="E12" s="3">
        <v>1350</v>
      </c>
      <c r="F12" s="5">
        <v>1325</v>
      </c>
      <c r="G12" s="9">
        <f>1350-50-400</f>
        <v>900</v>
      </c>
    </row>
    <row r="13" spans="1:7" x14ac:dyDescent="0.25">
      <c r="A13" t="s">
        <v>4</v>
      </c>
      <c r="B13" t="s">
        <v>4</v>
      </c>
      <c r="C13" t="s">
        <v>23</v>
      </c>
      <c r="D13" t="s">
        <v>24</v>
      </c>
      <c r="E13" s="3">
        <v>600</v>
      </c>
      <c r="F13" s="5">
        <v>500</v>
      </c>
      <c r="G13" s="9">
        <v>500</v>
      </c>
    </row>
    <row r="14" spans="1:7" x14ac:dyDescent="0.25">
      <c r="A14" t="s">
        <v>4</v>
      </c>
      <c r="B14" t="s">
        <v>4</v>
      </c>
      <c r="C14" t="s">
        <v>25</v>
      </c>
      <c r="D14" t="s">
        <v>26</v>
      </c>
      <c r="E14" s="3">
        <v>4870</v>
      </c>
      <c r="F14" s="5">
        <v>3010</v>
      </c>
      <c r="G14" s="9">
        <v>2830</v>
      </c>
    </row>
    <row r="15" spans="1:7" x14ac:dyDescent="0.25">
      <c r="A15" t="s">
        <v>4</v>
      </c>
      <c r="B15" t="s">
        <v>4</v>
      </c>
      <c r="C15" t="s">
        <v>27</v>
      </c>
      <c r="D15" t="s">
        <v>28</v>
      </c>
      <c r="E15" s="3">
        <v>2935</v>
      </c>
      <c r="F15" s="5">
        <v>1975</v>
      </c>
      <c r="G15" s="9">
        <f>2935-400</f>
        <v>2535</v>
      </c>
    </row>
    <row r="16" spans="1:7" s="4" customFormat="1" x14ac:dyDescent="0.25">
      <c r="A16" s="4" t="s">
        <v>4</v>
      </c>
      <c r="B16" t="s">
        <v>4</v>
      </c>
      <c r="C16" s="4" t="s">
        <v>29</v>
      </c>
      <c r="D16" s="4" t="s">
        <v>30</v>
      </c>
      <c r="E16" s="5">
        <v>200</v>
      </c>
      <c r="F16" s="5">
        <v>0</v>
      </c>
      <c r="G16" s="9">
        <v>200</v>
      </c>
    </row>
    <row r="17" spans="1:7" s="4" customFormat="1" x14ac:dyDescent="0.25">
      <c r="A17" s="4" t="s">
        <v>4</v>
      </c>
      <c r="B17" t="s">
        <v>4</v>
      </c>
      <c r="C17" s="4" t="s">
        <v>31</v>
      </c>
      <c r="D17" s="4" t="s">
        <v>32</v>
      </c>
      <c r="E17" s="5">
        <v>310</v>
      </c>
      <c r="F17" s="5">
        <v>0</v>
      </c>
      <c r="G17" s="9">
        <v>310</v>
      </c>
    </row>
    <row r="18" spans="1:7" s="4" customFormat="1" x14ac:dyDescent="0.25">
      <c r="A18" s="4" t="s">
        <v>4</v>
      </c>
      <c r="B18" t="s">
        <v>4</v>
      </c>
      <c r="C18" s="4" t="s">
        <v>33</v>
      </c>
      <c r="D18" s="4" t="s">
        <v>34</v>
      </c>
      <c r="E18" s="5">
        <v>500</v>
      </c>
      <c r="F18" s="5">
        <v>0</v>
      </c>
      <c r="G18" s="9">
        <v>150</v>
      </c>
    </row>
    <row r="19" spans="1:7" x14ac:dyDescent="0.25">
      <c r="A19" t="s">
        <v>4</v>
      </c>
      <c r="B19" t="s">
        <v>4</v>
      </c>
      <c r="C19" t="s">
        <v>35</v>
      </c>
      <c r="D19" t="s">
        <v>36</v>
      </c>
      <c r="E19" s="3">
        <v>950</v>
      </c>
      <c r="F19" s="5">
        <v>750</v>
      </c>
      <c r="G19" s="9">
        <v>750</v>
      </c>
    </row>
    <row r="20" spans="1:7" s="4" customFormat="1" x14ac:dyDescent="0.25">
      <c r="A20" s="4" t="s">
        <v>4</v>
      </c>
      <c r="B20" t="s">
        <v>4</v>
      </c>
      <c r="C20" s="4" t="s">
        <v>37</v>
      </c>
      <c r="D20" s="4" t="s">
        <v>38</v>
      </c>
      <c r="E20" s="5">
        <v>493.6</v>
      </c>
      <c r="F20" s="5">
        <v>0</v>
      </c>
      <c r="G20" s="9">
        <v>250</v>
      </c>
    </row>
    <row r="21" spans="1:7" x14ac:dyDescent="0.25">
      <c r="A21" t="s">
        <v>4</v>
      </c>
      <c r="B21" t="s">
        <v>4</v>
      </c>
      <c r="C21" t="s">
        <v>39</v>
      </c>
      <c r="D21" t="s">
        <v>40</v>
      </c>
      <c r="E21" s="3">
        <v>7500</v>
      </c>
      <c r="F21" s="5">
        <v>0</v>
      </c>
      <c r="G21" s="9">
        <v>2700</v>
      </c>
    </row>
    <row r="22" spans="1:7" x14ac:dyDescent="0.25">
      <c r="A22" t="s">
        <v>4</v>
      </c>
      <c r="B22" t="s">
        <v>4</v>
      </c>
      <c r="C22" t="s">
        <v>41</v>
      </c>
      <c r="D22" t="s">
        <v>42</v>
      </c>
      <c r="E22" s="3">
        <v>29450</v>
      </c>
      <c r="F22" s="5">
        <v>22700</v>
      </c>
      <c r="G22" s="9">
        <f>22700-650-3000-2175-750</f>
        <v>16125</v>
      </c>
    </row>
    <row r="23" spans="1:7" x14ac:dyDescent="0.25">
      <c r="A23" t="s">
        <v>4</v>
      </c>
      <c r="B23" t="s">
        <v>4</v>
      </c>
      <c r="C23" t="s">
        <v>43</v>
      </c>
      <c r="D23" t="s">
        <v>44</v>
      </c>
      <c r="E23" s="3">
        <v>31168</v>
      </c>
      <c r="F23" s="5">
        <v>25468.5</v>
      </c>
      <c r="G23" s="9">
        <v>31168</v>
      </c>
    </row>
    <row r="24" spans="1:7" x14ac:dyDescent="0.25">
      <c r="A24" t="s">
        <v>4</v>
      </c>
      <c r="B24" t="s">
        <v>4</v>
      </c>
      <c r="C24" t="s">
        <v>45</v>
      </c>
      <c r="D24" t="s">
        <v>46</v>
      </c>
      <c r="E24" s="3">
        <v>1140</v>
      </c>
      <c r="F24" s="5">
        <v>0</v>
      </c>
      <c r="G24" s="9">
        <f>1140-100-400</f>
        <v>640</v>
      </c>
    </row>
    <row r="25" spans="1:7" x14ac:dyDescent="0.25">
      <c r="A25" t="s">
        <v>4</v>
      </c>
      <c r="B25" t="s">
        <v>4</v>
      </c>
      <c r="C25" t="s">
        <v>47</v>
      </c>
      <c r="D25" t="s">
        <v>48</v>
      </c>
      <c r="E25" s="3">
        <v>3755</v>
      </c>
      <c r="F25" s="5">
        <v>3755</v>
      </c>
      <c r="G25" s="9">
        <v>3755</v>
      </c>
    </row>
    <row r="26" spans="1:7" x14ac:dyDescent="0.25">
      <c r="A26" t="s">
        <v>4</v>
      </c>
      <c r="B26" t="s">
        <v>4</v>
      </c>
      <c r="C26" t="s">
        <v>49</v>
      </c>
      <c r="D26" t="s">
        <v>50</v>
      </c>
      <c r="E26" s="3">
        <v>7814.6</v>
      </c>
      <c r="F26" s="5">
        <v>6096</v>
      </c>
      <c r="G26" s="9">
        <v>6096</v>
      </c>
    </row>
    <row r="27" spans="1:7" x14ac:dyDescent="0.25">
      <c r="A27" t="s">
        <v>4</v>
      </c>
      <c r="B27" t="s">
        <v>4</v>
      </c>
      <c r="C27" t="s">
        <v>51</v>
      </c>
      <c r="D27" t="s">
        <v>52</v>
      </c>
      <c r="E27" s="3">
        <v>4968.91</v>
      </c>
      <c r="F27" s="5">
        <v>5138.55</v>
      </c>
      <c r="G27" s="9">
        <v>4968.91</v>
      </c>
    </row>
    <row r="28" spans="1:7" x14ac:dyDescent="0.25">
      <c r="A28" t="s">
        <v>4</v>
      </c>
      <c r="B28" t="s">
        <v>4</v>
      </c>
      <c r="C28" t="s">
        <v>53</v>
      </c>
      <c r="D28" t="s">
        <v>54</v>
      </c>
      <c r="E28" s="3">
        <v>520</v>
      </c>
      <c r="F28" s="5">
        <v>430</v>
      </c>
      <c r="G28" s="9">
        <v>408.5</v>
      </c>
    </row>
    <row r="29" spans="1:7" x14ac:dyDescent="0.25">
      <c r="B29" t="s">
        <v>4</v>
      </c>
      <c r="C29" t="s">
        <v>301</v>
      </c>
      <c r="D29" t="s">
        <v>302</v>
      </c>
      <c r="E29" s="3">
        <v>0</v>
      </c>
      <c r="F29" s="5">
        <v>605</v>
      </c>
      <c r="G29" s="9">
        <v>0</v>
      </c>
    </row>
    <row r="30" spans="1:7" x14ac:dyDescent="0.25">
      <c r="B30" t="s">
        <v>4</v>
      </c>
      <c r="C30" t="s">
        <v>303</v>
      </c>
      <c r="D30" t="s">
        <v>303</v>
      </c>
      <c r="E30" s="3">
        <v>0</v>
      </c>
      <c r="F30" s="5">
        <v>1474.5</v>
      </c>
      <c r="G30" s="9">
        <v>0</v>
      </c>
    </row>
    <row r="31" spans="1:7" x14ac:dyDescent="0.25">
      <c r="B31" t="s">
        <v>4</v>
      </c>
      <c r="C31" t="s">
        <v>304</v>
      </c>
      <c r="D31" t="s">
        <v>305</v>
      </c>
      <c r="E31" s="3">
        <v>0</v>
      </c>
      <c r="F31" s="5">
        <v>4475</v>
      </c>
      <c r="G31" s="9">
        <v>0</v>
      </c>
    </row>
    <row r="32" spans="1:7" x14ac:dyDescent="0.25">
      <c r="A32" t="s">
        <v>4</v>
      </c>
      <c r="B32" t="s">
        <v>4</v>
      </c>
      <c r="C32" t="s">
        <v>55</v>
      </c>
      <c r="D32" t="s">
        <v>56</v>
      </c>
      <c r="E32" s="3">
        <v>2308</v>
      </c>
      <c r="F32" s="5">
        <v>1558</v>
      </c>
      <c r="G32" s="9">
        <v>1480</v>
      </c>
    </row>
    <row r="33" spans="1:7" x14ac:dyDescent="0.25">
      <c r="A33" t="s">
        <v>4</v>
      </c>
      <c r="B33" t="s">
        <v>4</v>
      </c>
      <c r="C33" t="s">
        <v>57</v>
      </c>
      <c r="D33" t="s">
        <v>58</v>
      </c>
      <c r="E33" s="3">
        <v>306855</v>
      </c>
      <c r="F33" s="5">
        <v>319572.59999999998</v>
      </c>
      <c r="G33" s="10">
        <v>306855</v>
      </c>
    </row>
    <row r="34" spans="1:7" x14ac:dyDescent="0.25">
      <c r="A34" t="s">
        <v>4</v>
      </c>
      <c r="B34" t="s">
        <v>4</v>
      </c>
      <c r="C34" t="s">
        <v>59</v>
      </c>
      <c r="D34" t="s">
        <v>58</v>
      </c>
      <c r="E34" s="3">
        <v>206172</v>
      </c>
      <c r="F34" s="5">
        <v>195904.5</v>
      </c>
      <c r="G34" s="10">
        <f>206172-5000+236-108.45</f>
        <v>201299.55</v>
      </c>
    </row>
    <row r="35" spans="1:7" x14ac:dyDescent="0.25">
      <c r="A35" t="s">
        <v>4</v>
      </c>
      <c r="B35" t="s">
        <v>4</v>
      </c>
      <c r="C35" t="s">
        <v>60</v>
      </c>
      <c r="D35" t="s">
        <v>58</v>
      </c>
      <c r="E35" s="3">
        <v>6295</v>
      </c>
      <c r="F35" s="5">
        <v>6295</v>
      </c>
      <c r="G35" s="10">
        <v>6295</v>
      </c>
    </row>
    <row r="36" spans="1:7" x14ac:dyDescent="0.25">
      <c r="A36" t="s">
        <v>4</v>
      </c>
      <c r="B36" t="s">
        <v>4</v>
      </c>
      <c r="C36" t="s">
        <v>61</v>
      </c>
      <c r="D36" t="s">
        <v>58</v>
      </c>
      <c r="E36" s="3">
        <v>6048</v>
      </c>
      <c r="F36" s="5">
        <v>6048</v>
      </c>
      <c r="G36" s="10">
        <v>6048</v>
      </c>
    </row>
    <row r="37" spans="1:7" x14ac:dyDescent="0.25">
      <c r="A37" t="s">
        <v>4</v>
      </c>
      <c r="B37" t="s">
        <v>4</v>
      </c>
      <c r="C37" t="s">
        <v>62</v>
      </c>
      <c r="D37" t="s">
        <v>58</v>
      </c>
      <c r="E37" s="3">
        <v>34127</v>
      </c>
      <c r="F37" s="5">
        <v>31645</v>
      </c>
      <c r="G37" s="10">
        <v>34127</v>
      </c>
    </row>
    <row r="38" spans="1:7" x14ac:dyDescent="0.25">
      <c r="A38" t="s">
        <v>4</v>
      </c>
      <c r="B38" t="s">
        <v>4</v>
      </c>
      <c r="C38" t="s">
        <v>63</v>
      </c>
      <c r="D38" t="s">
        <v>64</v>
      </c>
      <c r="E38" s="3">
        <v>1350</v>
      </c>
      <c r="F38" s="5">
        <v>1300</v>
      </c>
      <c r="G38" s="9">
        <v>1000</v>
      </c>
    </row>
    <row r="39" spans="1:7" x14ac:dyDescent="0.25">
      <c r="A39" t="s">
        <v>4</v>
      </c>
      <c r="B39" t="s">
        <v>4</v>
      </c>
      <c r="C39" t="s">
        <v>65</v>
      </c>
      <c r="D39" t="s">
        <v>66</v>
      </c>
      <c r="E39" s="3">
        <v>3800</v>
      </c>
      <c r="F39" s="5">
        <v>3660</v>
      </c>
      <c r="G39" s="9">
        <f>3660-50-300-400</f>
        <v>2910</v>
      </c>
    </row>
    <row r="40" spans="1:7" x14ac:dyDescent="0.25">
      <c r="A40" t="s">
        <v>4</v>
      </c>
      <c r="B40" t="s">
        <v>4</v>
      </c>
      <c r="C40" t="s">
        <v>67</v>
      </c>
      <c r="D40" t="s">
        <v>68</v>
      </c>
      <c r="E40" s="3">
        <v>8100</v>
      </c>
      <c r="F40" s="5">
        <v>5301</v>
      </c>
      <c r="G40" s="9">
        <v>5200</v>
      </c>
    </row>
    <row r="41" spans="1:7" x14ac:dyDescent="0.25">
      <c r="A41" t="s">
        <v>4</v>
      </c>
      <c r="B41" t="s">
        <v>4</v>
      </c>
      <c r="C41" t="s">
        <v>69</v>
      </c>
      <c r="D41" t="s">
        <v>70</v>
      </c>
      <c r="E41" s="3">
        <v>2050</v>
      </c>
      <c r="F41" s="5">
        <v>1360</v>
      </c>
      <c r="G41" s="9">
        <v>2050</v>
      </c>
    </row>
    <row r="42" spans="1:7" x14ac:dyDescent="0.25">
      <c r="A42" t="s">
        <v>4</v>
      </c>
      <c r="B42" t="s">
        <v>4</v>
      </c>
      <c r="C42" t="s">
        <v>71</v>
      </c>
      <c r="D42" t="s">
        <v>72</v>
      </c>
      <c r="E42" s="3">
        <v>250</v>
      </c>
      <c r="F42" s="5">
        <v>150</v>
      </c>
      <c r="G42" s="9">
        <v>150</v>
      </c>
    </row>
    <row r="43" spans="1:7" x14ac:dyDescent="0.25">
      <c r="A43" t="s">
        <v>4</v>
      </c>
      <c r="B43" t="s">
        <v>4</v>
      </c>
      <c r="C43" t="s">
        <v>73</v>
      </c>
      <c r="D43" t="s">
        <v>74</v>
      </c>
      <c r="E43" s="3">
        <v>6500</v>
      </c>
      <c r="F43" s="5">
        <v>5850</v>
      </c>
      <c r="G43" s="9">
        <v>5850</v>
      </c>
    </row>
    <row r="44" spans="1:7" s="4" customFormat="1" x14ac:dyDescent="0.25">
      <c r="A44" s="4" t="s">
        <v>4</v>
      </c>
      <c r="B44" t="s">
        <v>4</v>
      </c>
      <c r="C44" s="4" t="s">
        <v>75</v>
      </c>
      <c r="D44" s="4" t="s">
        <v>76</v>
      </c>
      <c r="E44" s="5">
        <v>600</v>
      </c>
      <c r="F44" s="5">
        <v>600</v>
      </c>
      <c r="G44" s="9">
        <v>600</v>
      </c>
    </row>
    <row r="45" spans="1:7" x14ac:dyDescent="0.25">
      <c r="A45" t="s">
        <v>4</v>
      </c>
      <c r="B45" t="s">
        <v>4</v>
      </c>
      <c r="C45" t="s">
        <v>77</v>
      </c>
      <c r="D45" t="s">
        <v>78</v>
      </c>
      <c r="E45" s="3">
        <v>2200</v>
      </c>
      <c r="F45" s="5">
        <v>1500</v>
      </c>
      <c r="G45" s="10">
        <v>1500</v>
      </c>
    </row>
    <row r="46" spans="1:7" x14ac:dyDescent="0.25">
      <c r="A46" t="s">
        <v>4</v>
      </c>
      <c r="B46" t="s">
        <v>4</v>
      </c>
      <c r="C46" t="s">
        <v>79</v>
      </c>
      <c r="D46" t="s">
        <v>80</v>
      </c>
      <c r="E46" s="3">
        <v>4500</v>
      </c>
      <c r="F46" s="5">
        <v>4500</v>
      </c>
      <c r="G46" s="9">
        <v>4500</v>
      </c>
    </row>
    <row r="47" spans="1:7" x14ac:dyDescent="0.25">
      <c r="A47" t="s">
        <v>4</v>
      </c>
      <c r="B47" t="s">
        <v>4</v>
      </c>
      <c r="C47" t="s">
        <v>81</v>
      </c>
      <c r="D47" t="s">
        <v>82</v>
      </c>
      <c r="E47" s="3">
        <v>4200</v>
      </c>
      <c r="F47" s="5">
        <v>4189.5</v>
      </c>
      <c r="G47" s="9">
        <f>4200-2500</f>
        <v>1700</v>
      </c>
    </row>
    <row r="48" spans="1:7" s="4" customFormat="1" x14ac:dyDescent="0.25">
      <c r="A48" s="4" t="s">
        <v>4</v>
      </c>
      <c r="B48" t="s">
        <v>4</v>
      </c>
      <c r="C48" s="4" t="s">
        <v>83</v>
      </c>
      <c r="D48" s="4" t="s">
        <v>84</v>
      </c>
      <c r="E48" s="5">
        <v>66.94</v>
      </c>
      <c r="F48" s="5">
        <v>0</v>
      </c>
      <c r="G48" s="9">
        <v>0</v>
      </c>
    </row>
    <row r="49" spans="1:7" x14ac:dyDescent="0.25">
      <c r="A49" t="s">
        <v>4</v>
      </c>
      <c r="B49" t="s">
        <v>4</v>
      </c>
      <c r="C49" t="s">
        <v>85</v>
      </c>
      <c r="D49" t="s">
        <v>86</v>
      </c>
      <c r="E49" s="3">
        <v>4050</v>
      </c>
      <c r="F49" s="5">
        <v>1240</v>
      </c>
      <c r="G49" s="9">
        <v>1050</v>
      </c>
    </row>
    <row r="50" spans="1:7" x14ac:dyDescent="0.25">
      <c r="B50" t="s">
        <v>4</v>
      </c>
      <c r="C50" t="s">
        <v>306</v>
      </c>
      <c r="D50" t="s">
        <v>307</v>
      </c>
      <c r="E50" s="3">
        <v>0</v>
      </c>
      <c r="F50" s="5">
        <v>1000</v>
      </c>
      <c r="G50" s="9">
        <v>0</v>
      </c>
    </row>
    <row r="51" spans="1:7" x14ac:dyDescent="0.25">
      <c r="A51" t="s">
        <v>4</v>
      </c>
      <c r="B51" t="s">
        <v>4</v>
      </c>
      <c r="C51" t="s">
        <v>87</v>
      </c>
      <c r="D51" t="s">
        <v>88</v>
      </c>
      <c r="E51" s="3">
        <v>144</v>
      </c>
      <c r="F51" s="5">
        <v>100</v>
      </c>
      <c r="G51" s="9">
        <v>144</v>
      </c>
    </row>
    <row r="52" spans="1:7" x14ac:dyDescent="0.25">
      <c r="A52" t="s">
        <v>4</v>
      </c>
      <c r="B52" t="s">
        <v>4</v>
      </c>
      <c r="C52" t="s">
        <v>89</v>
      </c>
      <c r="D52" t="s">
        <v>90</v>
      </c>
      <c r="E52" s="3">
        <v>494.99</v>
      </c>
      <c r="F52" s="5">
        <v>275</v>
      </c>
      <c r="G52" s="9">
        <v>470.24</v>
      </c>
    </row>
    <row r="53" spans="1:7" x14ac:dyDescent="0.25">
      <c r="A53" t="s">
        <v>4</v>
      </c>
      <c r="B53" t="s">
        <v>4</v>
      </c>
      <c r="C53" t="s">
        <v>91</v>
      </c>
      <c r="D53" t="s">
        <v>92</v>
      </c>
      <c r="E53" s="3">
        <v>500</v>
      </c>
      <c r="F53" s="5">
        <v>0</v>
      </c>
      <c r="G53" s="9">
        <v>350</v>
      </c>
    </row>
    <row r="54" spans="1:7" x14ac:dyDescent="0.25">
      <c r="A54" t="s">
        <v>4</v>
      </c>
      <c r="B54" t="s">
        <v>4</v>
      </c>
      <c r="C54" t="s">
        <v>93</v>
      </c>
      <c r="D54" t="s">
        <v>94</v>
      </c>
      <c r="E54" s="3">
        <v>620</v>
      </c>
      <c r="F54" s="5">
        <v>0</v>
      </c>
      <c r="G54" s="9">
        <v>450</v>
      </c>
    </row>
    <row r="55" spans="1:7" x14ac:dyDescent="0.25">
      <c r="A55" t="s">
        <v>4</v>
      </c>
      <c r="B55" t="s">
        <v>4</v>
      </c>
      <c r="C55" t="s">
        <v>95</v>
      </c>
      <c r="D55" t="s">
        <v>96</v>
      </c>
      <c r="E55" s="3">
        <v>1025</v>
      </c>
      <c r="F55" s="5">
        <v>1025</v>
      </c>
      <c r="G55" s="9">
        <v>783.75</v>
      </c>
    </row>
    <row r="56" spans="1:7" x14ac:dyDescent="0.25">
      <c r="A56" t="s">
        <v>4</v>
      </c>
      <c r="B56" t="s">
        <v>4</v>
      </c>
      <c r="C56" t="s">
        <v>97</v>
      </c>
      <c r="D56" t="s">
        <v>97</v>
      </c>
      <c r="E56" s="3">
        <v>8125</v>
      </c>
      <c r="F56" s="5">
        <v>3150</v>
      </c>
      <c r="G56" s="9">
        <v>3150</v>
      </c>
    </row>
    <row r="57" spans="1:7" x14ac:dyDescent="0.25">
      <c r="B57" t="s">
        <v>4</v>
      </c>
      <c r="C57" t="s">
        <v>308</v>
      </c>
      <c r="D57" t="s">
        <v>308</v>
      </c>
      <c r="E57" s="3">
        <v>0</v>
      </c>
      <c r="F57" s="5">
        <v>550</v>
      </c>
      <c r="G57" s="9">
        <v>0</v>
      </c>
    </row>
    <row r="58" spans="1:7" x14ac:dyDescent="0.25">
      <c r="A58" t="s">
        <v>4</v>
      </c>
      <c r="B58" t="s">
        <v>4</v>
      </c>
      <c r="C58" t="s">
        <v>98</v>
      </c>
      <c r="D58" t="s">
        <v>99</v>
      </c>
      <c r="E58" s="3">
        <v>57125</v>
      </c>
      <c r="F58" s="5">
        <v>50640.3</v>
      </c>
      <c r="G58" s="9">
        <f>57125-3000</f>
        <v>54125</v>
      </c>
    </row>
    <row r="59" spans="1:7" x14ac:dyDescent="0.25">
      <c r="A59" t="s">
        <v>4</v>
      </c>
      <c r="B59" t="s">
        <v>4</v>
      </c>
      <c r="C59" t="s">
        <v>100</v>
      </c>
      <c r="D59" t="s">
        <v>101</v>
      </c>
      <c r="E59" s="3">
        <v>400</v>
      </c>
      <c r="F59" s="5">
        <v>0</v>
      </c>
      <c r="G59" s="9">
        <v>100</v>
      </c>
    </row>
    <row r="60" spans="1:7" s="4" customFormat="1" x14ac:dyDescent="0.25">
      <c r="A60" s="4" t="s">
        <v>4</v>
      </c>
      <c r="B60" t="s">
        <v>4</v>
      </c>
      <c r="C60" s="4" t="s">
        <v>102</v>
      </c>
      <c r="D60" s="4" t="s">
        <v>103</v>
      </c>
      <c r="E60" s="5">
        <v>350</v>
      </c>
      <c r="F60" s="5">
        <v>0</v>
      </c>
      <c r="G60" s="9">
        <v>150</v>
      </c>
    </row>
    <row r="61" spans="1:7" x14ac:dyDescent="0.25">
      <c r="A61" t="s">
        <v>4</v>
      </c>
      <c r="B61" t="s">
        <v>4</v>
      </c>
      <c r="C61" t="s">
        <v>104</v>
      </c>
      <c r="D61" t="s">
        <v>105</v>
      </c>
      <c r="E61" s="3">
        <v>16250</v>
      </c>
      <c r="F61" s="5">
        <v>12017.5</v>
      </c>
      <c r="G61" s="9">
        <v>16000</v>
      </c>
    </row>
    <row r="62" spans="1:7" x14ac:dyDescent="0.25">
      <c r="A62" t="s">
        <v>4</v>
      </c>
      <c r="B62" t="s">
        <v>4</v>
      </c>
      <c r="C62" t="s">
        <v>106</v>
      </c>
      <c r="D62" t="s">
        <v>107</v>
      </c>
      <c r="E62" s="3">
        <v>6475</v>
      </c>
      <c r="F62" s="5">
        <v>4275</v>
      </c>
      <c r="G62" s="9">
        <v>4275</v>
      </c>
    </row>
    <row r="63" spans="1:7" x14ac:dyDescent="0.25">
      <c r="A63" t="s">
        <v>4</v>
      </c>
      <c r="B63" t="s">
        <v>4</v>
      </c>
      <c r="C63" t="s">
        <v>108</v>
      </c>
      <c r="D63" t="s">
        <v>109</v>
      </c>
      <c r="E63" s="3">
        <v>10000</v>
      </c>
      <c r="F63" s="5">
        <v>7353</v>
      </c>
      <c r="G63" s="9">
        <v>7353</v>
      </c>
    </row>
    <row r="64" spans="1:7" x14ac:dyDescent="0.25">
      <c r="A64" t="s">
        <v>4</v>
      </c>
      <c r="B64" t="s">
        <v>4</v>
      </c>
      <c r="C64" t="s">
        <v>110</v>
      </c>
      <c r="D64" t="s">
        <v>111</v>
      </c>
      <c r="E64" s="3">
        <v>200</v>
      </c>
      <c r="F64" s="5">
        <v>500</v>
      </c>
      <c r="G64" s="9">
        <v>150</v>
      </c>
    </row>
    <row r="65" spans="1:7" x14ac:dyDescent="0.25">
      <c r="A65" t="s">
        <v>4</v>
      </c>
      <c r="B65" t="s">
        <v>4</v>
      </c>
      <c r="C65" t="s">
        <v>112</v>
      </c>
      <c r="D65" t="s">
        <v>113</v>
      </c>
      <c r="E65" s="3">
        <v>350</v>
      </c>
      <c r="F65" s="5">
        <v>348</v>
      </c>
      <c r="G65" s="9">
        <v>350</v>
      </c>
    </row>
    <row r="66" spans="1:7" x14ac:dyDescent="0.25">
      <c r="A66" t="s">
        <v>4</v>
      </c>
      <c r="B66" t="s">
        <v>4</v>
      </c>
      <c r="C66" t="s">
        <v>114</v>
      </c>
      <c r="D66" t="s">
        <v>115</v>
      </c>
      <c r="E66" s="3">
        <v>500</v>
      </c>
      <c r="F66" s="5">
        <v>425</v>
      </c>
      <c r="G66" s="9">
        <v>400</v>
      </c>
    </row>
    <row r="67" spans="1:7" x14ac:dyDescent="0.25">
      <c r="A67" t="s">
        <v>4</v>
      </c>
      <c r="B67" t="s">
        <v>4</v>
      </c>
      <c r="C67" t="s">
        <v>116</v>
      </c>
      <c r="D67" t="s">
        <v>117</v>
      </c>
      <c r="E67" s="3">
        <v>12975</v>
      </c>
      <c r="F67" s="5">
        <v>12475</v>
      </c>
      <c r="G67" s="9">
        <v>12475</v>
      </c>
    </row>
    <row r="68" spans="1:7" s="4" customFormat="1" x14ac:dyDescent="0.25">
      <c r="A68" s="4" t="s">
        <v>4</v>
      </c>
      <c r="B68" t="s">
        <v>4</v>
      </c>
      <c r="C68" s="4" t="s">
        <v>118</v>
      </c>
      <c r="D68" s="4" t="s">
        <v>119</v>
      </c>
      <c r="E68" s="5">
        <v>500</v>
      </c>
      <c r="F68" s="5">
        <v>0</v>
      </c>
      <c r="G68" s="9">
        <v>350</v>
      </c>
    </row>
    <row r="69" spans="1:7" x14ac:dyDescent="0.25">
      <c r="A69" t="s">
        <v>4</v>
      </c>
      <c r="B69" t="s">
        <v>4</v>
      </c>
      <c r="C69" t="s">
        <v>120</v>
      </c>
      <c r="D69" t="s">
        <v>121</v>
      </c>
      <c r="E69" s="3">
        <v>8250</v>
      </c>
      <c r="F69" s="5">
        <v>6170</v>
      </c>
      <c r="G69" s="9">
        <v>2850</v>
      </c>
    </row>
    <row r="70" spans="1:7" x14ac:dyDescent="0.25">
      <c r="A70" t="s">
        <v>4</v>
      </c>
      <c r="B70" t="s">
        <v>4</v>
      </c>
      <c r="C70" t="s">
        <v>122</v>
      </c>
      <c r="D70" t="s">
        <v>123</v>
      </c>
      <c r="E70" s="3">
        <v>500</v>
      </c>
      <c r="F70" s="5">
        <v>0</v>
      </c>
      <c r="G70" s="9">
        <v>500</v>
      </c>
    </row>
    <row r="71" spans="1:7" x14ac:dyDescent="0.25">
      <c r="A71" t="s">
        <v>4</v>
      </c>
      <c r="B71" t="s">
        <v>4</v>
      </c>
      <c r="C71" t="s">
        <v>124</v>
      </c>
      <c r="D71" t="s">
        <v>125</v>
      </c>
      <c r="E71" s="3">
        <v>7750</v>
      </c>
      <c r="F71" s="5">
        <v>7750</v>
      </c>
      <c r="G71" s="9">
        <v>7750</v>
      </c>
    </row>
    <row r="72" spans="1:7" x14ac:dyDescent="0.25">
      <c r="A72" t="s">
        <v>4</v>
      </c>
      <c r="B72" t="s">
        <v>4</v>
      </c>
      <c r="C72" t="s">
        <v>126</v>
      </c>
      <c r="D72" t="s">
        <v>127</v>
      </c>
      <c r="E72" s="3">
        <v>3920</v>
      </c>
      <c r="F72" s="5">
        <v>3270</v>
      </c>
      <c r="G72" s="9">
        <v>1320</v>
      </c>
    </row>
    <row r="73" spans="1:7" x14ac:dyDescent="0.25">
      <c r="B73" t="s">
        <v>4</v>
      </c>
      <c r="C73" t="s">
        <v>309</v>
      </c>
      <c r="D73" t="s">
        <v>310</v>
      </c>
      <c r="E73" s="3">
        <v>0</v>
      </c>
      <c r="F73" s="5">
        <v>650</v>
      </c>
      <c r="G73" s="9">
        <v>0</v>
      </c>
    </row>
    <row r="74" spans="1:7" x14ac:dyDescent="0.25">
      <c r="A74" t="s">
        <v>4</v>
      </c>
      <c r="B74" t="s">
        <v>4</v>
      </c>
      <c r="C74" t="s">
        <v>128</v>
      </c>
      <c r="D74" t="s">
        <v>129</v>
      </c>
      <c r="E74" s="3">
        <v>3285</v>
      </c>
      <c r="F74" s="5">
        <v>3285</v>
      </c>
      <c r="G74" s="9">
        <f>3285-164.25</f>
        <v>3120.75</v>
      </c>
    </row>
    <row r="75" spans="1:7" x14ac:dyDescent="0.25">
      <c r="A75" t="s">
        <v>4</v>
      </c>
      <c r="B75" t="s">
        <v>4</v>
      </c>
      <c r="C75" t="s">
        <v>23</v>
      </c>
      <c r="D75" t="s">
        <v>130</v>
      </c>
      <c r="E75" s="3">
        <v>4750</v>
      </c>
      <c r="F75" s="5">
        <v>1900</v>
      </c>
      <c r="G75" s="9">
        <f>4750-237.5</f>
        <v>4512.5</v>
      </c>
    </row>
    <row r="76" spans="1:7" x14ac:dyDescent="0.25">
      <c r="A76" t="s">
        <v>4</v>
      </c>
      <c r="B76" t="s">
        <v>4</v>
      </c>
      <c r="C76" t="s">
        <v>131</v>
      </c>
      <c r="D76" t="s">
        <v>132</v>
      </c>
      <c r="E76" s="3">
        <v>6950</v>
      </c>
      <c r="F76" s="5">
        <v>6525</v>
      </c>
      <c r="G76" s="9">
        <v>6525</v>
      </c>
    </row>
    <row r="77" spans="1:7" s="4" customFormat="1" x14ac:dyDescent="0.25">
      <c r="A77" s="4" t="s">
        <v>4</v>
      </c>
      <c r="B77" t="s">
        <v>4</v>
      </c>
      <c r="C77" s="4" t="s">
        <v>133</v>
      </c>
      <c r="D77" s="4" t="s">
        <v>134</v>
      </c>
      <c r="E77" s="5">
        <v>16626.02</v>
      </c>
      <c r="F77" s="5">
        <v>9581</v>
      </c>
      <c r="G77" s="9">
        <v>9581</v>
      </c>
    </row>
    <row r="78" spans="1:7" x14ac:dyDescent="0.25">
      <c r="A78" t="s">
        <v>4</v>
      </c>
      <c r="B78" t="s">
        <v>4</v>
      </c>
      <c r="C78" t="s">
        <v>135</v>
      </c>
      <c r="D78" t="s">
        <v>136</v>
      </c>
      <c r="E78" s="3">
        <v>953.97</v>
      </c>
      <c r="F78" s="5">
        <v>725</v>
      </c>
      <c r="G78" s="9">
        <v>725</v>
      </c>
    </row>
    <row r="79" spans="1:7" x14ac:dyDescent="0.25">
      <c r="B79" t="s">
        <v>4</v>
      </c>
      <c r="C79" t="s">
        <v>311</v>
      </c>
      <c r="D79" t="s">
        <v>312</v>
      </c>
      <c r="E79" s="3">
        <v>0</v>
      </c>
      <c r="F79" s="5">
        <v>1100</v>
      </c>
      <c r="G79" s="9">
        <v>0</v>
      </c>
    </row>
    <row r="80" spans="1:7" x14ac:dyDescent="0.25">
      <c r="A80" t="s">
        <v>4</v>
      </c>
      <c r="B80" t="s">
        <v>4</v>
      </c>
      <c r="C80" t="s">
        <v>137</v>
      </c>
      <c r="D80" t="s">
        <v>138</v>
      </c>
      <c r="E80" s="3">
        <v>2500</v>
      </c>
      <c r="F80" s="5">
        <v>1425</v>
      </c>
      <c r="G80" s="9">
        <v>1425</v>
      </c>
    </row>
    <row r="81" spans="1:7" x14ac:dyDescent="0.25">
      <c r="A81" t="s">
        <v>4</v>
      </c>
      <c r="B81" t="s">
        <v>4</v>
      </c>
      <c r="C81" t="s">
        <v>139</v>
      </c>
      <c r="D81" t="s">
        <v>140</v>
      </c>
      <c r="E81" s="3">
        <v>550</v>
      </c>
      <c r="F81" s="5">
        <v>500</v>
      </c>
      <c r="G81" s="9">
        <v>550</v>
      </c>
    </row>
    <row r="82" spans="1:7" x14ac:dyDescent="0.25">
      <c r="A82" t="s">
        <v>4</v>
      </c>
      <c r="B82" t="s">
        <v>4</v>
      </c>
      <c r="C82" t="s">
        <v>141</v>
      </c>
      <c r="D82" t="s">
        <v>142</v>
      </c>
      <c r="E82" s="3">
        <v>2500</v>
      </c>
      <c r="F82" s="5">
        <v>1683</v>
      </c>
      <c r="G82" s="9">
        <v>1375</v>
      </c>
    </row>
    <row r="83" spans="1:7" x14ac:dyDescent="0.25">
      <c r="B83" t="s">
        <v>4</v>
      </c>
      <c r="C83" t="s">
        <v>313</v>
      </c>
      <c r="D83" t="s">
        <v>314</v>
      </c>
      <c r="E83" s="3">
        <v>0</v>
      </c>
      <c r="F83" s="5">
        <v>500</v>
      </c>
      <c r="G83" s="9">
        <v>0</v>
      </c>
    </row>
    <row r="84" spans="1:7" x14ac:dyDescent="0.25">
      <c r="A84" t="s">
        <v>4</v>
      </c>
      <c r="B84" t="s">
        <v>4</v>
      </c>
      <c r="C84" t="s">
        <v>143</v>
      </c>
      <c r="D84" t="s">
        <v>144</v>
      </c>
      <c r="E84" s="3">
        <v>21500</v>
      </c>
      <c r="F84" s="5">
        <v>19500</v>
      </c>
      <c r="G84" s="9">
        <f>21500-5000</f>
        <v>16500</v>
      </c>
    </row>
    <row r="85" spans="1:7" x14ac:dyDescent="0.25">
      <c r="A85" t="s">
        <v>4</v>
      </c>
      <c r="B85" t="s">
        <v>4</v>
      </c>
      <c r="C85" t="s">
        <v>145</v>
      </c>
      <c r="D85" t="s">
        <v>146</v>
      </c>
      <c r="E85" s="3">
        <v>1004.54</v>
      </c>
      <c r="F85" s="5">
        <v>0</v>
      </c>
      <c r="G85" s="9">
        <v>650</v>
      </c>
    </row>
    <row r="86" spans="1:7" x14ac:dyDescent="0.25">
      <c r="A86" t="s">
        <v>4</v>
      </c>
      <c r="B86" t="s">
        <v>4</v>
      </c>
      <c r="C86" t="s">
        <v>147</v>
      </c>
      <c r="D86" t="s">
        <v>148</v>
      </c>
      <c r="E86" s="3">
        <v>8901</v>
      </c>
      <c r="F86" s="5">
        <v>7785.5</v>
      </c>
      <c r="G86" s="9">
        <v>7785</v>
      </c>
    </row>
    <row r="87" spans="1:7" x14ac:dyDescent="0.25">
      <c r="A87" t="s">
        <v>4</v>
      </c>
      <c r="B87" t="s">
        <v>4</v>
      </c>
      <c r="C87" t="s">
        <v>149</v>
      </c>
      <c r="D87" t="s">
        <v>150</v>
      </c>
      <c r="E87" s="3">
        <v>3900</v>
      </c>
      <c r="F87" s="5">
        <v>3150</v>
      </c>
      <c r="G87" s="9">
        <v>3150</v>
      </c>
    </row>
    <row r="88" spans="1:7" x14ac:dyDescent="0.25">
      <c r="A88" t="s">
        <v>4</v>
      </c>
      <c r="B88" t="s">
        <v>4</v>
      </c>
      <c r="C88" t="s">
        <v>151</v>
      </c>
      <c r="D88" t="s">
        <v>152</v>
      </c>
      <c r="E88" s="3">
        <v>824</v>
      </c>
      <c r="F88" s="5">
        <v>638</v>
      </c>
      <c r="G88" s="9">
        <v>489</v>
      </c>
    </row>
    <row r="89" spans="1:7" x14ac:dyDescent="0.25">
      <c r="A89" t="s">
        <v>4</v>
      </c>
      <c r="B89" t="s">
        <v>4</v>
      </c>
      <c r="C89" t="s">
        <v>153</v>
      </c>
      <c r="D89" t="s">
        <v>154</v>
      </c>
      <c r="E89" s="3">
        <v>4850</v>
      </c>
      <c r="F89" s="5">
        <v>3600</v>
      </c>
      <c r="G89" s="9">
        <v>3600</v>
      </c>
    </row>
    <row r="90" spans="1:7" x14ac:dyDescent="0.25">
      <c r="A90" t="s">
        <v>4</v>
      </c>
      <c r="B90" t="s">
        <v>4</v>
      </c>
      <c r="C90" t="s">
        <v>155</v>
      </c>
      <c r="D90" t="s">
        <v>156</v>
      </c>
      <c r="E90" s="3">
        <v>820</v>
      </c>
      <c r="F90" s="5">
        <v>0</v>
      </c>
      <c r="G90" s="9">
        <f>820-400-100-150</f>
        <v>170</v>
      </c>
    </row>
    <row r="91" spans="1:7" x14ac:dyDescent="0.25">
      <c r="B91" t="s">
        <v>4</v>
      </c>
      <c r="C91" t="s">
        <v>315</v>
      </c>
      <c r="D91" t="s">
        <v>318</v>
      </c>
      <c r="E91" s="3">
        <v>0</v>
      </c>
      <c r="F91" s="5">
        <v>200</v>
      </c>
      <c r="G91" s="9">
        <v>0</v>
      </c>
    </row>
    <row r="92" spans="1:7" x14ac:dyDescent="0.25">
      <c r="B92" t="s">
        <v>4</v>
      </c>
      <c r="C92" t="s">
        <v>316</v>
      </c>
      <c r="D92" t="s">
        <v>316</v>
      </c>
      <c r="E92" s="3">
        <v>0</v>
      </c>
      <c r="F92" s="5">
        <v>715</v>
      </c>
      <c r="G92" s="9">
        <v>0</v>
      </c>
    </row>
    <row r="93" spans="1:7" x14ac:dyDescent="0.25">
      <c r="B93" t="s">
        <v>4</v>
      </c>
      <c r="C93" t="s">
        <v>317</v>
      </c>
      <c r="D93" t="s">
        <v>319</v>
      </c>
      <c r="E93" s="3">
        <v>0</v>
      </c>
      <c r="F93" s="5">
        <v>300</v>
      </c>
      <c r="G93" s="9">
        <v>0</v>
      </c>
    </row>
    <row r="94" spans="1:7" x14ac:dyDescent="0.25">
      <c r="A94" t="s">
        <v>4</v>
      </c>
      <c r="B94" t="s">
        <v>4</v>
      </c>
      <c r="C94" t="s">
        <v>157</v>
      </c>
      <c r="D94" t="s">
        <v>158</v>
      </c>
      <c r="E94" s="3">
        <v>550</v>
      </c>
      <c r="F94" s="5">
        <v>250</v>
      </c>
      <c r="G94" s="9">
        <v>0</v>
      </c>
    </row>
    <row r="95" spans="1:7" x14ac:dyDescent="0.25">
      <c r="A95" t="s">
        <v>4</v>
      </c>
      <c r="B95" t="s">
        <v>4</v>
      </c>
      <c r="C95" t="s">
        <v>159</v>
      </c>
      <c r="D95" t="s">
        <v>160</v>
      </c>
      <c r="E95" s="3">
        <v>50</v>
      </c>
      <c r="F95" s="5">
        <v>50</v>
      </c>
      <c r="G95" s="9">
        <v>50</v>
      </c>
    </row>
    <row r="96" spans="1:7" x14ac:dyDescent="0.25">
      <c r="B96" t="s">
        <v>4</v>
      </c>
      <c r="C96" t="s">
        <v>320</v>
      </c>
      <c r="D96" t="s">
        <v>321</v>
      </c>
      <c r="E96" s="3">
        <v>0</v>
      </c>
      <c r="F96" s="5">
        <v>6200</v>
      </c>
      <c r="G96" s="9">
        <v>0</v>
      </c>
    </row>
    <row r="97" spans="1:7" x14ac:dyDescent="0.25">
      <c r="B97" t="s">
        <v>4</v>
      </c>
      <c r="C97" t="s">
        <v>301</v>
      </c>
      <c r="D97" t="s">
        <v>322</v>
      </c>
      <c r="E97" s="3">
        <v>0</v>
      </c>
      <c r="F97" s="5">
        <v>469</v>
      </c>
      <c r="G97" s="9">
        <v>0</v>
      </c>
    </row>
    <row r="98" spans="1:7" x14ac:dyDescent="0.25">
      <c r="B98" t="s">
        <v>4</v>
      </c>
      <c r="C98" t="s">
        <v>323</v>
      </c>
      <c r="D98" t="s">
        <v>324</v>
      </c>
      <c r="E98" s="3">
        <v>0</v>
      </c>
      <c r="F98" s="5">
        <v>2375</v>
      </c>
      <c r="G98" s="9">
        <v>0</v>
      </c>
    </row>
    <row r="99" spans="1:7" x14ac:dyDescent="0.25">
      <c r="A99" t="s">
        <v>4</v>
      </c>
      <c r="B99" t="s">
        <v>4</v>
      </c>
      <c r="C99" t="s">
        <v>161</v>
      </c>
      <c r="D99" t="s">
        <v>162</v>
      </c>
      <c r="E99" s="3">
        <v>1800</v>
      </c>
      <c r="F99" s="5">
        <v>0</v>
      </c>
      <c r="G99" s="9">
        <f>1800-500</f>
        <v>1300</v>
      </c>
    </row>
    <row r="100" spans="1:7" x14ac:dyDescent="0.25">
      <c r="A100" t="s">
        <v>4</v>
      </c>
      <c r="B100" t="s">
        <v>4</v>
      </c>
      <c r="C100" t="s">
        <v>163</v>
      </c>
      <c r="D100" t="s">
        <v>164</v>
      </c>
      <c r="E100" s="3">
        <v>1335</v>
      </c>
      <c r="F100" s="5">
        <v>1170</v>
      </c>
      <c r="G100" s="9">
        <v>740</v>
      </c>
    </row>
    <row r="101" spans="1:7" x14ac:dyDescent="0.25">
      <c r="A101" t="s">
        <v>4</v>
      </c>
      <c r="B101" t="s">
        <v>4</v>
      </c>
      <c r="C101" t="s">
        <v>165</v>
      </c>
      <c r="D101" t="s">
        <v>166</v>
      </c>
      <c r="E101" s="3">
        <v>2275</v>
      </c>
      <c r="F101" s="5">
        <v>2655</v>
      </c>
      <c r="G101" s="9">
        <f>2275-100-225-300</f>
        <v>1650</v>
      </c>
    </row>
    <row r="102" spans="1:7" x14ac:dyDescent="0.25">
      <c r="A102" t="s">
        <v>4</v>
      </c>
      <c r="B102" t="s">
        <v>4</v>
      </c>
      <c r="C102" t="s">
        <v>167</v>
      </c>
      <c r="D102" t="s">
        <v>168</v>
      </c>
      <c r="E102" s="3">
        <v>455</v>
      </c>
      <c r="F102" s="5">
        <v>300</v>
      </c>
      <c r="G102" s="9">
        <v>280</v>
      </c>
    </row>
    <row r="103" spans="1:7" x14ac:dyDescent="0.25">
      <c r="B103" t="s">
        <v>4</v>
      </c>
      <c r="C103" t="s">
        <v>325</v>
      </c>
      <c r="D103" t="s">
        <v>326</v>
      </c>
      <c r="E103" s="3">
        <v>0</v>
      </c>
      <c r="F103" s="5">
        <v>100</v>
      </c>
      <c r="G103" s="9">
        <v>0</v>
      </c>
    </row>
    <row r="104" spans="1:7" x14ac:dyDescent="0.25">
      <c r="A104" t="s">
        <v>4</v>
      </c>
      <c r="B104" t="s">
        <v>4</v>
      </c>
      <c r="C104" t="s">
        <v>169</v>
      </c>
      <c r="D104" t="s">
        <v>170</v>
      </c>
      <c r="E104" s="3">
        <v>900</v>
      </c>
      <c r="F104" s="5">
        <v>650</v>
      </c>
      <c r="G104" s="9">
        <v>650</v>
      </c>
    </row>
    <row r="105" spans="1:7" x14ac:dyDescent="0.25">
      <c r="A105" t="s">
        <v>4</v>
      </c>
      <c r="B105" t="s">
        <v>4</v>
      </c>
      <c r="C105" t="s">
        <v>171</v>
      </c>
      <c r="D105" t="s">
        <v>172</v>
      </c>
      <c r="E105" s="3">
        <v>17750</v>
      </c>
      <c r="F105" s="5">
        <v>9500</v>
      </c>
      <c r="G105" s="9">
        <f>17750-1500</f>
        <v>16250</v>
      </c>
    </row>
    <row r="106" spans="1:7" x14ac:dyDescent="0.25">
      <c r="A106" t="s">
        <v>4</v>
      </c>
      <c r="B106" t="s">
        <v>4</v>
      </c>
      <c r="C106" t="s">
        <v>173</v>
      </c>
      <c r="D106" t="s">
        <v>174</v>
      </c>
      <c r="E106" s="3">
        <v>2570.2199999999998</v>
      </c>
      <c r="F106" s="5">
        <v>2905</v>
      </c>
      <c r="G106" s="9">
        <v>2050</v>
      </c>
    </row>
    <row r="107" spans="1:7" x14ac:dyDescent="0.25">
      <c r="A107" t="s">
        <v>4</v>
      </c>
      <c r="B107" t="s">
        <v>4</v>
      </c>
      <c r="C107" t="s">
        <v>4</v>
      </c>
      <c r="D107" t="s">
        <v>175</v>
      </c>
      <c r="E107" s="3">
        <v>4060</v>
      </c>
      <c r="F107" s="5">
        <v>0</v>
      </c>
      <c r="G107" s="9">
        <f>4060-1600-100-1000</f>
        <v>1360</v>
      </c>
    </row>
    <row r="108" spans="1:7" x14ac:dyDescent="0.25">
      <c r="A108" t="s">
        <v>4</v>
      </c>
      <c r="B108" t="s">
        <v>4</v>
      </c>
      <c r="C108" t="s">
        <v>176</v>
      </c>
      <c r="D108" t="s">
        <v>177</v>
      </c>
      <c r="E108" s="3">
        <v>800</v>
      </c>
      <c r="F108" s="5">
        <v>550</v>
      </c>
      <c r="G108" s="9">
        <v>800</v>
      </c>
    </row>
    <row r="109" spans="1:7" x14ac:dyDescent="0.25">
      <c r="A109" t="s">
        <v>4</v>
      </c>
      <c r="B109" t="s">
        <v>4</v>
      </c>
      <c r="C109" t="s">
        <v>178</v>
      </c>
      <c r="D109" t="s">
        <v>179</v>
      </c>
      <c r="E109" s="3">
        <v>4050</v>
      </c>
      <c r="F109" s="5">
        <v>0</v>
      </c>
      <c r="G109" s="9">
        <v>1050</v>
      </c>
    </row>
    <row r="110" spans="1:7" x14ac:dyDescent="0.25">
      <c r="A110" t="s">
        <v>4</v>
      </c>
      <c r="B110" t="s">
        <v>4</v>
      </c>
      <c r="C110" t="s">
        <v>180</v>
      </c>
      <c r="D110" t="s">
        <v>181</v>
      </c>
      <c r="E110" s="3">
        <v>80205.601599999995</v>
      </c>
      <c r="F110" s="5">
        <v>77205</v>
      </c>
      <c r="G110" s="9">
        <f>80205.6-1500</f>
        <v>78705.600000000006</v>
      </c>
    </row>
    <row r="111" spans="1:7" x14ac:dyDescent="0.25">
      <c r="A111" t="s">
        <v>4</v>
      </c>
      <c r="B111" t="s">
        <v>4</v>
      </c>
      <c r="C111" t="s">
        <v>182</v>
      </c>
      <c r="D111" t="s">
        <v>183</v>
      </c>
      <c r="E111" s="3">
        <v>647.87599999999998</v>
      </c>
      <c r="F111" s="5">
        <v>657</v>
      </c>
      <c r="G111" s="9">
        <v>600</v>
      </c>
    </row>
    <row r="112" spans="1:7" x14ac:dyDescent="0.25">
      <c r="A112" t="s">
        <v>4</v>
      </c>
      <c r="B112" t="s">
        <v>4</v>
      </c>
      <c r="C112" t="s">
        <v>184</v>
      </c>
      <c r="D112" t="s">
        <v>185</v>
      </c>
      <c r="E112" s="3">
        <v>2735</v>
      </c>
      <c r="F112" s="5">
        <v>2733</v>
      </c>
      <c r="G112" s="9">
        <f>2735-410.25</f>
        <v>2324.75</v>
      </c>
    </row>
    <row r="113" spans="1:7" x14ac:dyDescent="0.25">
      <c r="A113" t="s">
        <v>4</v>
      </c>
      <c r="B113" t="s">
        <v>4</v>
      </c>
      <c r="C113" t="s">
        <v>186</v>
      </c>
      <c r="D113" t="s">
        <v>187</v>
      </c>
      <c r="E113" s="3">
        <v>500</v>
      </c>
      <c r="F113" s="5">
        <v>250</v>
      </c>
      <c r="G113" s="9">
        <v>300</v>
      </c>
    </row>
    <row r="114" spans="1:7" x14ac:dyDescent="0.25">
      <c r="A114" t="s">
        <v>4</v>
      </c>
      <c r="B114" t="s">
        <v>4</v>
      </c>
      <c r="C114" t="s">
        <v>188</v>
      </c>
      <c r="D114" t="s">
        <v>189</v>
      </c>
      <c r="E114" s="3">
        <v>7350</v>
      </c>
      <c r="F114" s="5">
        <v>5935</v>
      </c>
      <c r="G114" s="9">
        <f>7350-3000</f>
        <v>4350</v>
      </c>
    </row>
    <row r="115" spans="1:7" x14ac:dyDescent="0.25">
      <c r="A115" t="s">
        <v>4</v>
      </c>
      <c r="B115" t="s">
        <v>4</v>
      </c>
      <c r="C115" t="s">
        <v>190</v>
      </c>
      <c r="D115" t="s">
        <v>191</v>
      </c>
      <c r="E115" s="3">
        <v>1650</v>
      </c>
      <c r="F115" s="5">
        <v>1450</v>
      </c>
      <c r="G115" s="9">
        <v>1000</v>
      </c>
    </row>
    <row r="116" spans="1:7" x14ac:dyDescent="0.25">
      <c r="A116" t="s">
        <v>4</v>
      </c>
      <c r="B116" t="s">
        <v>4</v>
      </c>
      <c r="C116" t="s">
        <v>192</v>
      </c>
      <c r="D116" t="s">
        <v>193</v>
      </c>
      <c r="E116" s="3">
        <v>450</v>
      </c>
      <c r="F116" s="5">
        <v>900</v>
      </c>
      <c r="G116" s="9">
        <v>250</v>
      </c>
    </row>
    <row r="117" spans="1:7" x14ac:dyDescent="0.25">
      <c r="B117" t="s">
        <v>4</v>
      </c>
      <c r="C117" t="s">
        <v>327</v>
      </c>
      <c r="D117" t="s">
        <v>328</v>
      </c>
      <c r="E117" s="3">
        <v>0</v>
      </c>
      <c r="F117" s="5">
        <v>600</v>
      </c>
      <c r="G117" s="9">
        <v>0</v>
      </c>
    </row>
    <row r="118" spans="1:7" x14ac:dyDescent="0.25">
      <c r="A118" t="s">
        <v>4</v>
      </c>
      <c r="B118" t="s">
        <v>4</v>
      </c>
      <c r="C118" t="s">
        <v>194</v>
      </c>
      <c r="D118" t="s">
        <v>195</v>
      </c>
      <c r="E118" s="3">
        <v>1175</v>
      </c>
      <c r="F118" s="5">
        <v>830</v>
      </c>
      <c r="G118" s="9">
        <v>830</v>
      </c>
    </row>
    <row r="119" spans="1:7" x14ac:dyDescent="0.25">
      <c r="A119" t="s">
        <v>4</v>
      </c>
      <c r="B119" t="s">
        <v>4</v>
      </c>
      <c r="C119" t="s">
        <v>196</v>
      </c>
      <c r="D119" t="s">
        <v>197</v>
      </c>
      <c r="E119" s="3">
        <v>420</v>
      </c>
      <c r="F119" s="5">
        <v>230</v>
      </c>
      <c r="G119" s="9">
        <f>420-150</f>
        <v>270</v>
      </c>
    </row>
    <row r="120" spans="1:7" x14ac:dyDescent="0.25">
      <c r="A120" t="s">
        <v>4</v>
      </c>
      <c r="B120" t="s">
        <v>4</v>
      </c>
      <c r="C120" t="s">
        <v>198</v>
      </c>
      <c r="D120" t="s">
        <v>199</v>
      </c>
      <c r="E120" s="3">
        <v>14000</v>
      </c>
      <c r="F120" s="5">
        <v>7011</v>
      </c>
      <c r="G120" s="9">
        <v>7500</v>
      </c>
    </row>
    <row r="121" spans="1:7" x14ac:dyDescent="0.25">
      <c r="A121" t="s">
        <v>4</v>
      </c>
      <c r="B121" t="s">
        <v>4</v>
      </c>
      <c r="C121" t="s">
        <v>200</v>
      </c>
      <c r="D121" t="s">
        <v>201</v>
      </c>
      <c r="E121" s="3">
        <v>178</v>
      </c>
      <c r="F121" s="5">
        <v>179.96</v>
      </c>
      <c r="G121" s="9">
        <v>178</v>
      </c>
    </row>
    <row r="122" spans="1:7" x14ac:dyDescent="0.25">
      <c r="A122" t="s">
        <v>4</v>
      </c>
      <c r="B122" t="s">
        <v>4</v>
      </c>
      <c r="C122" t="s">
        <v>202</v>
      </c>
      <c r="D122" t="s">
        <v>203</v>
      </c>
      <c r="E122" s="3">
        <v>58764.600100000003</v>
      </c>
      <c r="F122" s="5">
        <v>41655</v>
      </c>
      <c r="G122" s="9">
        <v>41655</v>
      </c>
    </row>
    <row r="123" spans="1:7" x14ac:dyDescent="0.25">
      <c r="B123" t="s">
        <v>4</v>
      </c>
      <c r="C123" t="s">
        <v>329</v>
      </c>
      <c r="D123" t="s">
        <v>330</v>
      </c>
      <c r="E123" s="3">
        <v>0</v>
      </c>
      <c r="F123" s="5">
        <v>1895</v>
      </c>
      <c r="G123" s="9">
        <v>0</v>
      </c>
    </row>
    <row r="124" spans="1:7" x14ac:dyDescent="0.25">
      <c r="A124" t="s">
        <v>4</v>
      </c>
      <c r="B124" t="s">
        <v>4</v>
      </c>
      <c r="C124" t="s">
        <v>204</v>
      </c>
      <c r="D124" t="s">
        <v>204</v>
      </c>
      <c r="E124" s="3">
        <v>35000</v>
      </c>
      <c r="F124" s="5">
        <v>5899.5</v>
      </c>
      <c r="G124" s="9">
        <v>5899.5</v>
      </c>
    </row>
    <row r="125" spans="1:7" x14ac:dyDescent="0.25">
      <c r="A125" t="s">
        <v>4</v>
      </c>
      <c r="B125" t="s">
        <v>4</v>
      </c>
      <c r="C125" t="s">
        <v>205</v>
      </c>
      <c r="D125" t="s">
        <v>206</v>
      </c>
      <c r="E125" s="3">
        <v>1300</v>
      </c>
      <c r="F125" s="5">
        <v>1105</v>
      </c>
      <c r="G125" s="9">
        <v>1000</v>
      </c>
    </row>
    <row r="126" spans="1:7" x14ac:dyDescent="0.25">
      <c r="A126" t="s">
        <v>4</v>
      </c>
      <c r="B126" t="s">
        <v>4</v>
      </c>
      <c r="C126" t="s">
        <v>207</v>
      </c>
      <c r="D126" t="s">
        <v>208</v>
      </c>
      <c r="E126" s="3">
        <v>6700</v>
      </c>
      <c r="F126" s="5">
        <v>4531.5</v>
      </c>
      <c r="G126" s="9">
        <v>4531</v>
      </c>
    </row>
    <row r="127" spans="1:7" s="4" customFormat="1" x14ac:dyDescent="0.25">
      <c r="A127" s="4" t="s">
        <v>4</v>
      </c>
      <c r="B127" t="s">
        <v>4</v>
      </c>
      <c r="C127" s="4" t="s">
        <v>209</v>
      </c>
      <c r="D127" s="4" t="s">
        <v>210</v>
      </c>
      <c r="E127" s="5">
        <v>5099.9399999999996</v>
      </c>
      <c r="F127" s="5">
        <v>0</v>
      </c>
      <c r="G127" s="9">
        <v>500</v>
      </c>
    </row>
    <row r="128" spans="1:7" s="4" customFormat="1" x14ac:dyDescent="0.25">
      <c r="A128" s="4" t="s">
        <v>4</v>
      </c>
      <c r="B128" t="s">
        <v>4</v>
      </c>
      <c r="C128" s="4" t="s">
        <v>211</v>
      </c>
      <c r="D128" s="4" t="s">
        <v>211</v>
      </c>
      <c r="E128" s="5">
        <v>8000</v>
      </c>
      <c r="F128" s="5">
        <v>0</v>
      </c>
      <c r="G128" s="9">
        <v>500</v>
      </c>
    </row>
    <row r="129" spans="1:7" x14ac:dyDescent="0.25">
      <c r="A129" t="s">
        <v>4</v>
      </c>
      <c r="B129" t="s">
        <v>4</v>
      </c>
      <c r="C129" t="s">
        <v>23</v>
      </c>
      <c r="D129" t="s">
        <v>212</v>
      </c>
      <c r="E129" s="3">
        <v>1300</v>
      </c>
      <c r="F129" s="5">
        <v>1900</v>
      </c>
      <c r="G129" s="9">
        <v>1105</v>
      </c>
    </row>
    <row r="130" spans="1:7" x14ac:dyDescent="0.25">
      <c r="A130" t="s">
        <v>4</v>
      </c>
      <c r="B130" t="s">
        <v>4</v>
      </c>
      <c r="C130" t="s">
        <v>213</v>
      </c>
      <c r="D130" t="s">
        <v>214</v>
      </c>
      <c r="E130" s="3">
        <v>18267</v>
      </c>
      <c r="F130" s="5">
        <v>13047</v>
      </c>
      <c r="G130" s="9">
        <v>13000</v>
      </c>
    </row>
    <row r="131" spans="1:7" x14ac:dyDescent="0.25">
      <c r="A131" t="s">
        <v>4</v>
      </c>
      <c r="B131" t="s">
        <v>4</v>
      </c>
      <c r="C131" t="s">
        <v>215</v>
      </c>
      <c r="D131" t="s">
        <v>216</v>
      </c>
      <c r="E131" s="3">
        <v>1106.04</v>
      </c>
      <c r="F131" s="5">
        <v>0</v>
      </c>
      <c r="G131" s="9">
        <v>200</v>
      </c>
    </row>
    <row r="132" spans="1:7" x14ac:dyDescent="0.25">
      <c r="A132" t="s">
        <v>4</v>
      </c>
      <c r="B132" t="s">
        <v>4</v>
      </c>
      <c r="C132" t="s">
        <v>217</v>
      </c>
      <c r="D132" t="s">
        <v>218</v>
      </c>
      <c r="E132" s="3">
        <v>500</v>
      </c>
      <c r="F132" s="5">
        <v>0</v>
      </c>
      <c r="G132" s="9">
        <v>500</v>
      </c>
    </row>
    <row r="133" spans="1:7" x14ac:dyDescent="0.25">
      <c r="A133" t="s">
        <v>4</v>
      </c>
      <c r="B133" t="s">
        <v>4</v>
      </c>
      <c r="C133" t="s">
        <v>219</v>
      </c>
      <c r="D133" t="s">
        <v>220</v>
      </c>
      <c r="E133" s="3">
        <v>10550</v>
      </c>
      <c r="F133" s="5">
        <v>9850</v>
      </c>
      <c r="G133" s="9">
        <v>9850</v>
      </c>
    </row>
    <row r="134" spans="1:7" x14ac:dyDescent="0.25">
      <c r="A134" t="s">
        <v>4</v>
      </c>
      <c r="B134" t="s">
        <v>4</v>
      </c>
      <c r="C134" t="s">
        <v>221</v>
      </c>
      <c r="D134" t="s">
        <v>222</v>
      </c>
      <c r="E134" s="3">
        <v>440</v>
      </c>
      <c r="F134" s="5">
        <v>0</v>
      </c>
      <c r="G134" s="9">
        <v>390</v>
      </c>
    </row>
    <row r="135" spans="1:7" x14ac:dyDescent="0.25">
      <c r="A135" t="s">
        <v>4</v>
      </c>
      <c r="B135" t="s">
        <v>4</v>
      </c>
      <c r="C135" t="s">
        <v>223</v>
      </c>
      <c r="D135" t="s">
        <v>224</v>
      </c>
      <c r="E135" s="3">
        <v>17000</v>
      </c>
      <c r="F135" s="5">
        <v>0</v>
      </c>
      <c r="G135" s="9">
        <v>1500</v>
      </c>
    </row>
    <row r="136" spans="1:7" x14ac:dyDescent="0.25">
      <c r="A136" t="s">
        <v>4</v>
      </c>
      <c r="B136" t="s">
        <v>4</v>
      </c>
      <c r="C136" t="s">
        <v>225</v>
      </c>
      <c r="D136" t="s">
        <v>226</v>
      </c>
      <c r="E136" s="3">
        <v>310</v>
      </c>
      <c r="F136" s="5">
        <v>0</v>
      </c>
      <c r="G136" s="9">
        <v>310</v>
      </c>
    </row>
    <row r="137" spans="1:7" x14ac:dyDescent="0.25">
      <c r="A137" t="s">
        <v>4</v>
      </c>
      <c r="B137" t="s">
        <v>4</v>
      </c>
      <c r="C137" t="s">
        <v>227</v>
      </c>
      <c r="D137" t="s">
        <v>228</v>
      </c>
      <c r="E137" s="3">
        <v>5345</v>
      </c>
      <c r="F137" s="5">
        <v>0</v>
      </c>
      <c r="G137" s="9">
        <v>2941</v>
      </c>
    </row>
    <row r="138" spans="1:7" x14ac:dyDescent="0.25">
      <c r="A138" t="s">
        <v>4</v>
      </c>
      <c r="B138" t="s">
        <v>4</v>
      </c>
      <c r="C138" t="s">
        <v>23</v>
      </c>
      <c r="D138" t="s">
        <v>229</v>
      </c>
      <c r="E138" s="3">
        <v>675</v>
      </c>
      <c r="F138" s="5">
        <v>0</v>
      </c>
      <c r="G138" s="9">
        <v>275</v>
      </c>
    </row>
    <row r="139" spans="1:7" x14ac:dyDescent="0.25">
      <c r="A139" t="s">
        <v>4</v>
      </c>
      <c r="B139" t="s">
        <v>4</v>
      </c>
      <c r="C139" t="s">
        <v>230</v>
      </c>
      <c r="D139" t="s">
        <v>231</v>
      </c>
      <c r="E139" s="3">
        <v>500</v>
      </c>
      <c r="F139" s="5">
        <v>0</v>
      </c>
      <c r="G139" s="9">
        <f>350-17.5</f>
        <v>332.5</v>
      </c>
    </row>
    <row r="140" spans="1:7" x14ac:dyDescent="0.25">
      <c r="A140" t="s">
        <v>4</v>
      </c>
      <c r="B140" t="s">
        <v>4</v>
      </c>
      <c r="C140" t="s">
        <v>232</v>
      </c>
      <c r="D140" t="s">
        <v>233</v>
      </c>
      <c r="E140" s="3">
        <v>1097</v>
      </c>
      <c r="F140" s="5">
        <v>0</v>
      </c>
      <c r="G140" s="9">
        <f>950</f>
        <v>950</v>
      </c>
    </row>
    <row r="141" spans="1:7" x14ac:dyDescent="0.25">
      <c r="A141" t="s">
        <v>4</v>
      </c>
      <c r="B141" t="s">
        <v>4</v>
      </c>
      <c r="C141" t="s">
        <v>234</v>
      </c>
      <c r="D141" t="s">
        <v>235</v>
      </c>
      <c r="E141" s="3">
        <v>1800</v>
      </c>
      <c r="F141" s="5">
        <v>1500</v>
      </c>
      <c r="G141" s="9">
        <v>0</v>
      </c>
    </row>
    <row r="142" spans="1:7" x14ac:dyDescent="0.25">
      <c r="A142" t="s">
        <v>4</v>
      </c>
      <c r="B142" t="s">
        <v>4</v>
      </c>
      <c r="C142" t="s">
        <v>236</v>
      </c>
      <c r="D142" t="s">
        <v>237</v>
      </c>
      <c r="E142" s="3">
        <v>870</v>
      </c>
      <c r="F142" s="5">
        <v>500</v>
      </c>
      <c r="G142" s="9">
        <f>870-100-210</f>
        <v>560</v>
      </c>
    </row>
    <row r="143" spans="1:7" x14ac:dyDescent="0.25">
      <c r="A143" t="s">
        <v>4</v>
      </c>
      <c r="B143" t="s">
        <v>4</v>
      </c>
      <c r="C143" t="s">
        <v>238</v>
      </c>
      <c r="D143" t="s">
        <v>239</v>
      </c>
      <c r="E143" s="3">
        <v>74000</v>
      </c>
      <c r="F143" s="5">
        <v>65470</v>
      </c>
      <c r="G143" s="9">
        <f>74000-2500</f>
        <v>71500</v>
      </c>
    </row>
    <row r="144" spans="1:7" x14ac:dyDescent="0.25">
      <c r="A144" t="s">
        <v>4</v>
      </c>
      <c r="B144" t="s">
        <v>4</v>
      </c>
      <c r="C144" t="s">
        <v>240</v>
      </c>
      <c r="D144" t="s">
        <v>241</v>
      </c>
      <c r="E144" s="3">
        <v>53520.650399999999</v>
      </c>
      <c r="F144" s="5">
        <v>50962.75</v>
      </c>
      <c r="G144" s="9">
        <v>53520.65</v>
      </c>
    </row>
    <row r="145" spans="1:7" x14ac:dyDescent="0.25">
      <c r="A145" t="s">
        <v>4</v>
      </c>
      <c r="B145" t="s">
        <v>4</v>
      </c>
      <c r="C145" t="s">
        <v>242</v>
      </c>
      <c r="D145" t="s">
        <v>243</v>
      </c>
      <c r="E145" s="3">
        <v>2700</v>
      </c>
      <c r="F145" s="5">
        <v>2360</v>
      </c>
      <c r="G145" s="9">
        <f>1500</f>
        <v>1500</v>
      </c>
    </row>
    <row r="146" spans="1:7" x14ac:dyDescent="0.25">
      <c r="A146" t="s">
        <v>4</v>
      </c>
      <c r="B146" t="s">
        <v>4</v>
      </c>
      <c r="C146" t="s">
        <v>244</v>
      </c>
      <c r="D146" t="s">
        <v>245</v>
      </c>
      <c r="E146" s="3">
        <v>3819</v>
      </c>
      <c r="F146" s="5">
        <v>3324.5</v>
      </c>
      <c r="G146" s="9">
        <f>3819-624-500</f>
        <v>2695</v>
      </c>
    </row>
    <row r="147" spans="1:7" x14ac:dyDescent="0.25">
      <c r="A147" t="s">
        <v>4</v>
      </c>
      <c r="B147" t="s">
        <v>4</v>
      </c>
      <c r="C147" t="s">
        <v>246</v>
      </c>
      <c r="D147" t="s">
        <v>247</v>
      </c>
      <c r="E147" s="3">
        <v>500</v>
      </c>
      <c r="F147" s="5">
        <v>500</v>
      </c>
      <c r="G147" s="9">
        <v>500</v>
      </c>
    </row>
    <row r="148" spans="1:7" x14ac:dyDescent="0.25">
      <c r="A148" t="s">
        <v>4</v>
      </c>
      <c r="B148" t="s">
        <v>4</v>
      </c>
      <c r="C148" t="s">
        <v>248</v>
      </c>
      <c r="D148" t="s">
        <v>249</v>
      </c>
      <c r="E148" s="3">
        <v>6500</v>
      </c>
      <c r="F148" s="5">
        <v>5390</v>
      </c>
      <c r="G148" s="9">
        <f>6500-1500-200-350-1500</f>
        <v>2950</v>
      </c>
    </row>
    <row r="149" spans="1:7" x14ac:dyDescent="0.25">
      <c r="A149" t="s">
        <v>4</v>
      </c>
      <c r="B149" t="s">
        <v>4</v>
      </c>
      <c r="C149" t="s">
        <v>250</v>
      </c>
      <c r="D149" t="s">
        <v>251</v>
      </c>
      <c r="E149" s="3">
        <v>1305</v>
      </c>
      <c r="F149" s="5">
        <v>1100</v>
      </c>
      <c r="G149" s="9">
        <v>1085</v>
      </c>
    </row>
    <row r="150" spans="1:7" x14ac:dyDescent="0.25">
      <c r="A150" t="s">
        <v>4</v>
      </c>
      <c r="B150" t="s">
        <v>4</v>
      </c>
      <c r="C150" t="s">
        <v>252</v>
      </c>
      <c r="D150" t="s">
        <v>253</v>
      </c>
      <c r="E150" s="3">
        <v>1475</v>
      </c>
      <c r="F150" s="5">
        <v>1075</v>
      </c>
      <c r="G150" s="9">
        <v>975</v>
      </c>
    </row>
    <row r="151" spans="1:7" s="4" customFormat="1" x14ac:dyDescent="0.25">
      <c r="A151" s="4" t="s">
        <v>4</v>
      </c>
      <c r="B151" t="s">
        <v>4</v>
      </c>
      <c r="C151" s="4" t="s">
        <v>254</v>
      </c>
      <c r="D151" s="4" t="s">
        <v>255</v>
      </c>
      <c r="E151" s="5">
        <v>999.99</v>
      </c>
      <c r="F151" s="5">
        <v>0</v>
      </c>
      <c r="G151" s="9">
        <f>500-75</f>
        <v>425</v>
      </c>
    </row>
    <row r="152" spans="1:7" x14ac:dyDescent="0.25">
      <c r="A152" t="s">
        <v>4</v>
      </c>
      <c r="B152" t="s">
        <v>4</v>
      </c>
      <c r="C152" t="s">
        <v>256</v>
      </c>
      <c r="D152" t="s">
        <v>257</v>
      </c>
      <c r="E152" s="3">
        <v>10500</v>
      </c>
      <c r="F152" s="5">
        <v>10500</v>
      </c>
      <c r="G152" s="9">
        <v>10500</v>
      </c>
    </row>
    <row r="153" spans="1:7" x14ac:dyDescent="0.25">
      <c r="B153" t="s">
        <v>4</v>
      </c>
      <c r="C153" t="s">
        <v>331</v>
      </c>
      <c r="D153" t="s">
        <v>332</v>
      </c>
      <c r="E153" s="3">
        <v>0</v>
      </c>
      <c r="F153" s="5">
        <v>3100</v>
      </c>
      <c r="G153" s="9">
        <v>0</v>
      </c>
    </row>
    <row r="154" spans="1:7" x14ac:dyDescent="0.25">
      <c r="A154" t="s">
        <v>4</v>
      </c>
      <c r="B154" t="s">
        <v>4</v>
      </c>
      <c r="C154" t="s">
        <v>258</v>
      </c>
      <c r="D154" t="s">
        <v>259</v>
      </c>
      <c r="E154" s="3">
        <v>533.99</v>
      </c>
      <c r="F154" s="5">
        <v>0</v>
      </c>
      <c r="G154" s="9">
        <v>100</v>
      </c>
    </row>
    <row r="155" spans="1:7" x14ac:dyDescent="0.25">
      <c r="A155" t="s">
        <v>4</v>
      </c>
      <c r="B155" t="s">
        <v>4</v>
      </c>
      <c r="C155" t="s">
        <v>260</v>
      </c>
      <c r="D155" t="s">
        <v>261</v>
      </c>
      <c r="E155" s="3">
        <v>1500</v>
      </c>
      <c r="F155" s="5">
        <v>1500</v>
      </c>
      <c r="G155" s="9">
        <v>1500</v>
      </c>
    </row>
    <row r="156" spans="1:7" x14ac:dyDescent="0.25">
      <c r="B156" t="s">
        <v>4</v>
      </c>
      <c r="C156" t="s">
        <v>333</v>
      </c>
      <c r="D156" t="s">
        <v>334</v>
      </c>
      <c r="E156" s="3">
        <v>0</v>
      </c>
      <c r="F156" s="5">
        <v>500</v>
      </c>
      <c r="G156" s="9">
        <v>0</v>
      </c>
    </row>
    <row r="157" spans="1:7" x14ac:dyDescent="0.25">
      <c r="A157" t="s">
        <v>4</v>
      </c>
      <c r="B157" t="s">
        <v>4</v>
      </c>
      <c r="C157" t="s">
        <v>262</v>
      </c>
      <c r="D157" t="s">
        <v>263</v>
      </c>
      <c r="E157" s="3">
        <v>1500</v>
      </c>
      <c r="F157" s="5">
        <v>250</v>
      </c>
      <c r="G157" s="9">
        <v>1000</v>
      </c>
    </row>
    <row r="158" spans="1:7" x14ac:dyDescent="0.25">
      <c r="A158" t="s">
        <v>4</v>
      </c>
      <c r="B158" t="s">
        <v>4</v>
      </c>
      <c r="C158" t="s">
        <v>264</v>
      </c>
      <c r="D158" t="s">
        <v>265</v>
      </c>
      <c r="E158" s="3">
        <v>2795</v>
      </c>
      <c r="F158" s="5">
        <v>927</v>
      </c>
      <c r="G158" s="9">
        <v>927</v>
      </c>
    </row>
    <row r="159" spans="1:7" x14ac:dyDescent="0.25">
      <c r="A159" t="s">
        <v>4</v>
      </c>
      <c r="B159" t="s">
        <v>4</v>
      </c>
      <c r="C159" t="s">
        <v>266</v>
      </c>
      <c r="D159" t="s">
        <v>266</v>
      </c>
      <c r="E159" s="3">
        <v>0</v>
      </c>
      <c r="F159" s="5">
        <v>0</v>
      </c>
      <c r="G159" s="9">
        <v>0</v>
      </c>
    </row>
    <row r="160" spans="1:7" x14ac:dyDescent="0.25">
      <c r="A160" t="s">
        <v>4</v>
      </c>
      <c r="B160" t="s">
        <v>4</v>
      </c>
      <c r="C160" t="s">
        <v>267</v>
      </c>
      <c r="D160" t="s">
        <v>268</v>
      </c>
      <c r="E160" s="3">
        <v>475</v>
      </c>
      <c r="F160" s="5">
        <v>0</v>
      </c>
      <c r="G160" s="9">
        <v>0</v>
      </c>
    </row>
    <row r="161" spans="1:7" x14ac:dyDescent="0.25">
      <c r="A161" t="s">
        <v>4</v>
      </c>
      <c r="B161" t="s">
        <v>4</v>
      </c>
      <c r="C161" t="s">
        <v>23</v>
      </c>
      <c r="D161" t="s">
        <v>269</v>
      </c>
      <c r="E161" s="3">
        <v>500</v>
      </c>
      <c r="F161" s="5">
        <v>0</v>
      </c>
      <c r="G161" s="9">
        <v>255</v>
      </c>
    </row>
    <row r="162" spans="1:7" x14ac:dyDescent="0.25">
      <c r="A162" t="s">
        <v>4</v>
      </c>
      <c r="B162" t="s">
        <v>4</v>
      </c>
      <c r="C162" t="s">
        <v>270</v>
      </c>
      <c r="D162" t="s">
        <v>271</v>
      </c>
      <c r="E162" s="3">
        <v>15011.95</v>
      </c>
      <c r="F162" s="5">
        <v>0</v>
      </c>
      <c r="G162" s="9">
        <v>11011</v>
      </c>
    </row>
    <row r="163" spans="1:7" x14ac:dyDescent="0.25">
      <c r="B163" t="s">
        <v>4</v>
      </c>
      <c r="C163" t="s">
        <v>335</v>
      </c>
      <c r="D163" t="s">
        <v>336</v>
      </c>
      <c r="E163" s="3">
        <v>0</v>
      </c>
      <c r="F163" s="5">
        <v>500</v>
      </c>
      <c r="G163" s="9">
        <v>0</v>
      </c>
    </row>
    <row r="164" spans="1:7" x14ac:dyDescent="0.25">
      <c r="B164" t="s">
        <v>4</v>
      </c>
      <c r="C164" t="s">
        <v>337</v>
      </c>
      <c r="D164" t="s">
        <v>338</v>
      </c>
      <c r="E164" s="3">
        <v>0</v>
      </c>
      <c r="F164" s="5">
        <v>350</v>
      </c>
      <c r="G164" s="9">
        <v>0</v>
      </c>
    </row>
    <row r="165" spans="1:7" x14ac:dyDescent="0.25">
      <c r="A165" t="s">
        <v>4</v>
      </c>
      <c r="B165" t="s">
        <v>4</v>
      </c>
      <c r="C165" t="s">
        <v>272</v>
      </c>
      <c r="D165" t="s">
        <v>273</v>
      </c>
      <c r="E165" s="3">
        <v>6437.83</v>
      </c>
      <c r="F165" s="5">
        <v>3697.5</v>
      </c>
      <c r="G165" s="9">
        <v>3697.5</v>
      </c>
    </row>
    <row r="166" spans="1:7" x14ac:dyDescent="0.25">
      <c r="A166" t="s">
        <v>4</v>
      </c>
      <c r="B166" t="s">
        <v>4</v>
      </c>
      <c r="C166" t="s">
        <v>274</v>
      </c>
      <c r="D166" t="s">
        <v>275</v>
      </c>
      <c r="E166" s="3">
        <v>334000.15000000002</v>
      </c>
      <c r="F166" s="5">
        <v>334000.15000000002</v>
      </c>
      <c r="G166" s="9">
        <v>334000</v>
      </c>
    </row>
    <row r="167" spans="1:7" x14ac:dyDescent="0.25">
      <c r="A167" t="s">
        <v>4</v>
      </c>
      <c r="B167" t="s">
        <v>4</v>
      </c>
      <c r="C167" t="s">
        <v>276</v>
      </c>
      <c r="D167" t="s">
        <v>276</v>
      </c>
      <c r="E167" s="3">
        <v>7150</v>
      </c>
      <c r="F167" s="5">
        <v>7696.5</v>
      </c>
      <c r="G167" s="9">
        <f>7150-357.5</f>
        <v>6792.5</v>
      </c>
    </row>
    <row r="168" spans="1:7" x14ac:dyDescent="0.25">
      <c r="A168" t="s">
        <v>4</v>
      </c>
      <c r="B168" t="s">
        <v>4</v>
      </c>
      <c r="C168" t="s">
        <v>277</v>
      </c>
      <c r="D168" t="s">
        <v>278</v>
      </c>
      <c r="E168" s="3">
        <v>500</v>
      </c>
      <c r="F168" s="5">
        <v>0</v>
      </c>
      <c r="G168" s="9">
        <v>500</v>
      </c>
    </row>
    <row r="169" spans="1:7" x14ac:dyDescent="0.25">
      <c r="A169" t="s">
        <v>4</v>
      </c>
      <c r="B169" t="s">
        <v>4</v>
      </c>
      <c r="C169" t="s">
        <v>279</v>
      </c>
      <c r="D169" t="s">
        <v>279</v>
      </c>
      <c r="E169" s="3">
        <v>5300</v>
      </c>
      <c r="F169" s="5">
        <v>5046</v>
      </c>
      <c r="G169" s="9">
        <f>5300-265</f>
        <v>5035</v>
      </c>
    </row>
    <row r="170" spans="1:7" x14ac:dyDescent="0.25">
      <c r="A170" t="s">
        <v>4</v>
      </c>
      <c r="B170" t="s">
        <v>4</v>
      </c>
      <c r="C170" t="s">
        <v>280</v>
      </c>
      <c r="D170" t="s">
        <v>281</v>
      </c>
      <c r="E170" s="3">
        <v>2210</v>
      </c>
      <c r="F170" s="5">
        <v>1170</v>
      </c>
      <c r="G170" s="9">
        <v>1170</v>
      </c>
    </row>
    <row r="171" spans="1:7" x14ac:dyDescent="0.25">
      <c r="A171" t="s">
        <v>4</v>
      </c>
      <c r="B171" t="s">
        <v>4</v>
      </c>
      <c r="C171" t="s">
        <v>23</v>
      </c>
      <c r="D171" t="s">
        <v>282</v>
      </c>
      <c r="E171" s="3">
        <v>5620</v>
      </c>
      <c r="F171" s="5">
        <v>5620</v>
      </c>
      <c r="G171" s="9">
        <v>5620</v>
      </c>
    </row>
    <row r="172" spans="1:7" x14ac:dyDescent="0.25">
      <c r="A172" t="s">
        <v>4</v>
      </c>
      <c r="B172" t="s">
        <v>4</v>
      </c>
      <c r="C172" t="s">
        <v>283</v>
      </c>
      <c r="D172" t="s">
        <v>284</v>
      </c>
      <c r="E172" s="3">
        <v>16280.02</v>
      </c>
      <c r="F172" s="5">
        <v>18896.64</v>
      </c>
      <c r="G172" s="9">
        <v>16280</v>
      </c>
    </row>
    <row r="173" spans="1:7" x14ac:dyDescent="0.25">
      <c r="A173" t="s">
        <v>4</v>
      </c>
      <c r="B173" t="s">
        <v>4</v>
      </c>
      <c r="C173" t="s">
        <v>285</v>
      </c>
      <c r="D173" t="s">
        <v>286</v>
      </c>
      <c r="E173" s="3">
        <v>7736.52</v>
      </c>
      <c r="F173" s="5">
        <v>4669.25</v>
      </c>
      <c r="G173" s="9">
        <v>4669</v>
      </c>
    </row>
    <row r="174" spans="1:7" x14ac:dyDescent="0.25">
      <c r="A174" t="s">
        <v>4</v>
      </c>
      <c r="B174" t="s">
        <v>4</v>
      </c>
      <c r="C174" t="s">
        <v>287</v>
      </c>
      <c r="D174" t="s">
        <v>288</v>
      </c>
      <c r="E174" s="3">
        <v>28048</v>
      </c>
      <c r="F174" s="5">
        <v>26244</v>
      </c>
      <c r="G174" s="9">
        <v>26244</v>
      </c>
    </row>
    <row r="175" spans="1:7" x14ac:dyDescent="0.25">
      <c r="A175" t="s">
        <v>4</v>
      </c>
      <c r="B175" t="s">
        <v>4</v>
      </c>
      <c r="C175" t="s">
        <v>289</v>
      </c>
      <c r="D175" t="s">
        <v>290</v>
      </c>
      <c r="E175" s="3">
        <v>17494.369900000002</v>
      </c>
      <c r="F175" s="5">
        <v>950</v>
      </c>
      <c r="G175" s="9">
        <v>1246</v>
      </c>
    </row>
    <row r="176" spans="1:7" x14ac:dyDescent="0.25">
      <c r="A176" t="s">
        <v>4</v>
      </c>
      <c r="B176" t="s">
        <v>4</v>
      </c>
      <c r="C176" t="s">
        <v>291</v>
      </c>
      <c r="D176" t="s">
        <v>292</v>
      </c>
      <c r="E176" s="6">
        <v>500</v>
      </c>
      <c r="F176" s="14">
        <v>500</v>
      </c>
      <c r="G176" s="11">
        <v>500</v>
      </c>
    </row>
    <row r="177" spans="4:7" x14ac:dyDescent="0.25">
      <c r="E177" s="12">
        <f>SUM(E2:E176)</f>
        <v>1853419.118</v>
      </c>
      <c r="F177" s="15">
        <f>SUM(F2:F176)</f>
        <v>1612299.9999999998</v>
      </c>
      <c r="G177" s="12">
        <f>SUM(G2:G176)</f>
        <v>1612300</v>
      </c>
    </row>
    <row r="178" spans="4:7" x14ac:dyDescent="0.25">
      <c r="D178" s="17" t="s">
        <v>293</v>
      </c>
      <c r="E178" s="3">
        <v>850000</v>
      </c>
      <c r="F178" s="5">
        <v>850000</v>
      </c>
      <c r="G178" s="10">
        <v>850000</v>
      </c>
    </row>
    <row r="179" spans="4:7" x14ac:dyDescent="0.25">
      <c r="D179" s="17" t="s">
        <v>294</v>
      </c>
      <c r="E179" s="6">
        <v>37700</v>
      </c>
      <c r="F179" s="14">
        <v>37700</v>
      </c>
      <c r="G179" s="11">
        <v>37700</v>
      </c>
    </row>
    <row r="180" spans="4:7" x14ac:dyDescent="0.25">
      <c r="E180" s="7">
        <f>E177+E178+E179</f>
        <v>2741119.1179999998</v>
      </c>
      <c r="F180" s="16">
        <f>SUM(F177:F179)</f>
        <v>2500000</v>
      </c>
      <c r="G180" s="7">
        <f>G177+G178+G179</f>
        <v>2500000</v>
      </c>
    </row>
    <row r="181" spans="4:7" x14ac:dyDescent="0.25">
      <c r="E181" s="6">
        <v>-2500000</v>
      </c>
      <c r="F181" s="14">
        <v>-2500000</v>
      </c>
      <c r="G181" s="11">
        <v>-2500000</v>
      </c>
    </row>
    <row r="182" spans="4:7" x14ac:dyDescent="0.25">
      <c r="E182" s="7">
        <f>SUM(E180:E181)</f>
        <v>241119.11799999978</v>
      </c>
      <c r="G182" s="9">
        <f>SUM(G180:G181)</f>
        <v>0</v>
      </c>
    </row>
  </sheetData>
  <pageMargins left="0.7" right="0.7" top="0.75" bottom="0.75" header="0.3" footer="0.3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Slippery Rock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Leitera, Wendy</dc:creator>
  <cp:lastModifiedBy>Leitera, Wendy</cp:lastModifiedBy>
  <cp:lastPrinted>2025-04-14T20:54:01Z</cp:lastPrinted>
  <dcterms:created xsi:type="dcterms:W3CDTF">2025-04-11T18:13:15Z</dcterms:created>
  <dcterms:modified xsi:type="dcterms:W3CDTF">2025-04-15T12:50:04Z</dcterms:modified>
</cp:coreProperties>
</file>